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ED323C0-856B-4DC6-92D8-7EC2D5A86728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</sheets>
  <definedNames>
    <definedName name="_xlnm.Print_Area" localSheetId="1">II!$A$1:$AC$120</definedName>
    <definedName name="_xlnm.Print_Area" localSheetId="3">'IV-V'!$A$1:$R$51</definedName>
    <definedName name="_xlnm.Print_Area" localSheetId="5">IX!$A$1:$N$21</definedName>
    <definedName name="_xlnm.Print_Area" localSheetId="4">'VI-VIII'!$A$1:$Q$37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0" l="1"/>
  <c r="G31" i="10"/>
  <c r="F31" i="10"/>
  <c r="D31" i="10"/>
  <c r="F6" i="3"/>
  <c r="L6" i="3"/>
  <c r="K6" i="3"/>
  <c r="J6" i="3"/>
  <c r="I6" i="3"/>
  <c r="H6" i="3"/>
  <c r="G6" i="3"/>
  <c r="E6" i="3"/>
  <c r="E32" i="3"/>
  <c r="C6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I7" i="4"/>
  <c r="G7" i="4"/>
  <c r="E7" i="4"/>
  <c r="D7" i="4"/>
  <c r="D6" i="10" l="1"/>
  <c r="E6" i="10"/>
  <c r="F6" i="10"/>
  <c r="G6" i="10"/>
  <c r="H6" i="10"/>
  <c r="I6" i="10"/>
  <c r="J6" i="10"/>
  <c r="K6" i="10"/>
  <c r="L6" i="10"/>
  <c r="M6" i="10"/>
  <c r="C6" i="10"/>
  <c r="D18" i="10"/>
  <c r="E18" i="10"/>
  <c r="F18" i="10"/>
  <c r="G18" i="10"/>
  <c r="H18" i="10"/>
  <c r="I18" i="10"/>
  <c r="J18" i="10"/>
  <c r="K18" i="10"/>
  <c r="L18" i="10"/>
  <c r="C18" i="10"/>
  <c r="F7" i="4"/>
  <c r="H7" i="4"/>
  <c r="J7" i="4"/>
  <c r="K7" i="4"/>
  <c r="L7" i="4"/>
  <c r="M7" i="4"/>
  <c r="N7" i="4"/>
  <c r="C7" i="4"/>
  <c r="Q13" i="11"/>
  <c r="R13" i="11"/>
  <c r="S13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F6" i="8"/>
  <c r="H31" i="10"/>
  <c r="I31" i="10"/>
  <c r="J31" i="10"/>
  <c r="K31" i="10"/>
  <c r="L31" i="10"/>
  <c r="M31" i="10"/>
  <c r="N31" i="10"/>
  <c r="O31" i="10"/>
  <c r="P31" i="10"/>
  <c r="Q31" i="10"/>
  <c r="C31" i="10"/>
  <c r="O77" i="8" l="1"/>
  <c r="N77" i="8"/>
  <c r="Q77" i="8"/>
  <c r="P77" i="8"/>
  <c r="S77" i="8"/>
  <c r="R77" i="8"/>
  <c r="M77" i="8"/>
  <c r="L77" i="8"/>
  <c r="K77" i="8"/>
  <c r="J77" i="8"/>
  <c r="I77" i="8"/>
  <c r="H77" i="8"/>
  <c r="G77" i="8"/>
  <c r="F77" i="8"/>
  <c r="P62" i="8"/>
  <c r="N62" i="8"/>
  <c r="F62" i="8"/>
  <c r="W56" i="8"/>
  <c r="V56" i="8"/>
  <c r="U56" i="8"/>
  <c r="T56" i="8"/>
  <c r="S56" i="8"/>
  <c r="S50" i="8"/>
  <c r="R56" i="8"/>
  <c r="Q56" i="8"/>
  <c r="P56" i="8"/>
  <c r="G56" i="8"/>
  <c r="F56" i="8"/>
  <c r="AA50" i="8"/>
  <c r="Z50" i="8"/>
  <c r="Y50" i="8"/>
  <c r="X50" i="8"/>
  <c r="W50" i="8"/>
  <c r="V50" i="8"/>
  <c r="U50" i="8"/>
  <c r="T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AC18" i="8"/>
  <c r="AB18" i="8"/>
  <c r="AA18" i="8"/>
  <c r="Z18" i="8"/>
  <c r="Y18" i="8"/>
  <c r="X18" i="8"/>
  <c r="W18" i="8"/>
  <c r="V18" i="8"/>
  <c r="U18" i="8"/>
  <c r="T18" i="8"/>
  <c r="T6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AC6" i="8"/>
  <c r="AB6" i="8"/>
  <c r="AA6" i="8"/>
  <c r="Z6" i="8"/>
  <c r="Y6" i="8"/>
  <c r="X6" i="8"/>
  <c r="W6" i="8"/>
  <c r="V6" i="8"/>
  <c r="U6" i="8"/>
  <c r="S6" i="8"/>
  <c r="R6" i="8"/>
  <c r="Q6" i="8"/>
  <c r="P6" i="8"/>
  <c r="O6" i="8"/>
  <c r="N6" i="8"/>
  <c r="M6" i="8"/>
  <c r="L6" i="8"/>
  <c r="K6" i="8"/>
  <c r="J6" i="8"/>
  <c r="I6" i="8"/>
  <c r="H6" i="8"/>
  <c r="G6" i="8"/>
  <c r="AB62" i="8"/>
  <c r="AC62" i="8"/>
  <c r="AB77" i="8"/>
  <c r="AC77" i="8"/>
  <c r="AB50" i="8"/>
  <c r="AC50" i="8"/>
  <c r="AB36" i="8"/>
  <c r="AC36" i="8"/>
</calcChain>
</file>

<file path=xl/sharedStrings.xml><?xml version="1.0" encoding="utf-8"?>
<sst xmlns="http://schemas.openxmlformats.org/spreadsheetml/2006/main" count="562" uniqueCount="399">
  <si>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</si>
  <si>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</si>
  <si>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</si>
  <si>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</si>
  <si>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</si>
  <si>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</si>
  <si>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</si>
  <si>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</si>
  <si>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</si>
  <si>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</si>
  <si>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</si>
  <si>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</si>
  <si>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</si>
  <si>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</si>
  <si>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</si>
  <si>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</si>
  <si>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</si>
  <si>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</si>
  <si>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>http://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</si>
  <si>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</si>
  <si>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</si>
  <si>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</si>
  <si>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</si>
  <si>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</si>
  <si>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</si>
  <si>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</si>
  <si>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</si>
  <si>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</si>
  <si>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</si>
  <si>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</si>
  <si>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</si>
  <si>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</si>
  <si>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</si>
  <si>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</si>
  <si>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</si>
  <si>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</si>
  <si>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</si>
  <si>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</si>
  <si>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</si>
  <si>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</si>
  <si>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</si>
  <si>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</si>
  <si>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</si>
  <si>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</si>
  <si>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</si>
  <si>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</si>
  <si>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</si>
  <si>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</si>
  <si>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</si>
  <si>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</si>
  <si>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</si>
  <si>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</si>
  <si>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</si>
  <si>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</si>
  <si>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</si>
  <si>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</si>
  <si>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</si>
  <si>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</si>
  <si>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</si>
  <si>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</si>
  <si>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</si>
  <si>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</si>
  <si>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</si>
  <si>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</si>
  <si>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</si>
  <si>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</si>
  <si>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</si>
  <si>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</si>
  <si>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</si>
  <si>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</si>
  <si>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</si>
  <si>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</si>
  <si>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</si>
  <si>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</si>
  <si>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</si>
  <si>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</si>
  <si>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</si>
  <si>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</si>
  <si>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</si>
  <si>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</si>
  <si>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</si>
  <si>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</si>
  <si>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</si>
  <si>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</si>
  <si>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</si>
  <si>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</si>
  <si>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</si>
  <si>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</si>
  <si>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</si>
  <si>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</si>
  <si>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</si>
  <si>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</si>
  <si>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</si>
  <si>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</si>
  <si>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</si>
  <si>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</si>
  <si>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</si>
  <si>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</si>
  <si>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</si>
  <si>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</si>
  <si>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</si>
  <si>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</si>
  <si>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</si>
  <si>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</si>
  <si>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</si>
  <si>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</si>
  <si>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</si>
  <si>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</si>
  <si>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</si>
  <si>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</si>
  <si>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</si>
  <si>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</si>
  <si>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</si>
  <si>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</si>
  <si>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</si>
  <si>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</si>
  <si>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</si>
  <si>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</si>
  <si>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</si>
  <si>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</si>
  <si>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</si>
  <si>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</si>
  <si>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</si>
  <si>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</si>
  <si>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</si>
  <si>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</si>
  <si>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</si>
  <si>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</si>
  <si>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</si>
  <si>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</si>
  <si>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</si>
  <si>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</si>
  <si>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</si>
  <si>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</si>
  <si>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</si>
  <si>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</si>
  <si>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</si>
  <si>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</si>
  <si>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</si>
  <si>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</si>
  <si>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</si>
  <si>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</si>
  <si>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</si>
  <si>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</si>
  <si>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</si>
  <si>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</si>
  <si>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</si>
  <si>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</si>
  <si>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</si>
  <si>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</si>
  <si>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</si>
  <si>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</si>
  <si>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</si>
  <si>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</si>
  <si>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</si>
  <si>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</si>
  <si>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</si>
  <si>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</si>
  <si>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</si>
  <si>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</si>
  <si>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</si>
  <si>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</si>
  <si>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</si>
  <si>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</si>
  <si>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</si>
  <si>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</si>
  <si>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</si>
  <si>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</si>
  <si>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</si>
  <si>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</si>
  <si>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</si>
  <si>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</si>
  <si>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</si>
  <si>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</si>
  <si>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</si>
  <si>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</si>
  <si>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</si>
  <si>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</si>
  <si>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</si>
  <si>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</si>
  <si>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</si>
  <si>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</si>
  <si>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</si>
  <si>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</si>
  <si>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</si>
  <si>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</si>
  <si>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</si>
  <si>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</si>
  <si>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</si>
  <si>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</si>
  <si>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</si>
  <si>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</si>
  <si>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</si>
  <si>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</si>
  <si>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</si>
  <si>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</si>
  <si>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</si>
  <si>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</si>
  <si>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</si>
  <si>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</si>
  <si>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</si>
  <si>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</si>
  <si>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</si>
  <si>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</si>
  <si>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а.</t>
  </si>
  <si>
    <t>б.</t>
  </si>
  <si>
    <t>в.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</si>
  <si>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</si>
  <si>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</si>
  <si>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</si>
  <si>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</si>
  <si>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</si>
  <si>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</si>
  <si>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</si>
  <si>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</si>
  <si>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</si>
  <si>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</si>
  <si>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</si>
  <si>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</si>
  <si>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</si>
  <si>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</si>
  <si>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</si>
  <si>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</si>
  <si>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</si>
  <si>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</si>
  <si>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</si>
  <si>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</si>
  <si>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</si>
  <si>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</si>
  <si>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</si>
  <si>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</si>
  <si>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</si>
  <si>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</si>
  <si>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</si>
  <si>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</si>
  <si>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</si>
  <si>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</si>
  <si>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</si>
  <si>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</si>
  <si>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</si>
  <si>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</si>
  <si>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</si>
  <si>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</si>
  <si>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</si>
  <si>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</si>
  <si>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</si>
  <si>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</si>
  <si>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</si>
  <si>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</si>
  <si>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</si>
  <si>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</si>
  <si>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</si>
  <si>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</si>
  <si>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</si>
  <si>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</si>
  <si>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</si>
  <si>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</si>
  <si>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</si>
  <si>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</si>
  <si>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</si>
  <si>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</si>
  <si>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</si>
  <si>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</si>
  <si>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</si>
  <si>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</si>
  <si>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</si>
  <si>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</si>
  <si>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</si>
  <si>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</si>
  <si>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</si>
  <si>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</si>
  <si>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</si>
  <si>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</si>
  <si>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</si>
  <si>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</si>
  <si>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</si>
  <si>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</si>
  <si>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</si>
  <si>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</si>
  <si>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</si>
  <si>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</si>
  <si>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</si>
  <si>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</si>
  <si>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</si>
  <si>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</si>
  <si>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</si>
  <si>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</si>
  <si>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</si>
  <si>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</si>
  <si>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</si>
  <si>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</si>
  <si>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</si>
  <si>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</si>
  <si>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</si>
  <si>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</si>
  <si>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</si>
  <si>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</si>
  <si>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</si>
  <si>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</si>
  <si>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</si>
  <si>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</si>
  <si>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</si>
  <si>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</si>
  <si>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</si>
  <si>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</si>
  <si>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</si>
  <si>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</si>
  <si>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</si>
  <si>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</si>
  <si>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</si>
  <si>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</si>
  <si>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</si>
  <si>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</si>
  <si>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</si>
  <si>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</si>
  <si>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</si>
  <si>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</si>
  <si>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</si>
  <si>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</si>
  <si>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</si>
  <si>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</si>
  <si>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</si>
  <si>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</si>
  <si>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</si>
  <si>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</si>
  <si>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</si>
  <si>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</si>
  <si>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</si>
  <si>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</si>
  <si>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</si>
  <si>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</si>
  <si>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</si>
  <si>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</si>
  <si>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</si>
  <si>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</si>
  <si>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</si>
  <si>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</si>
  <si>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</si>
  <si>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</si>
  <si>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</si>
  <si>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</si>
  <si>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</si>
  <si>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</si>
  <si>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</si>
  <si>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</si>
  <si>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</si>
  <si>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</si>
  <si>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</si>
  <si>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</si>
  <si>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</si>
  <si>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</si>
  <si>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</si>
  <si>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</si>
  <si>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</si>
  <si>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</si>
  <si>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</si>
  <si>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</si>
  <si>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</si>
  <si>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</si>
  <si>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</si>
  <si>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</si>
  <si>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</si>
  <si>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</si>
  <si>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</si>
  <si>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</si>
  <si>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</si>
  <si>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</si>
  <si>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</si>
  <si>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</si>
  <si>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</si>
  <si>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</si>
  <si>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</si>
  <si>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</si>
  <si>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</si>
  <si>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</si>
  <si>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</si>
  <si>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</si>
  <si>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</si>
  <si>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</si>
  <si>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</si>
  <si>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</si>
  <si>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</si>
  <si>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>Аймгийн БТСГазар</t>
  </si>
  <si>
    <t>Дундговь аймаг</t>
  </si>
  <si>
    <t xml:space="preserve">     Хүндийн өргөлт</t>
  </si>
  <si>
    <t xml:space="preserve">Үндэсний статистикийн хорооны даргын зөвшөөрснөөр БСШУС-ын сайдын 2018 оны 10 сарын 04 өдрийн А/104 тоот тушаалаар батлав.
</t>
  </si>
  <si>
    <t>Сайнцагаан сум</t>
  </si>
  <si>
    <t>7-р баг Нарлаг</t>
  </si>
  <si>
    <t>Бага тойруу</t>
  </si>
  <si>
    <t>Аръяа Отгонбаатар</t>
  </si>
  <si>
    <t>Дарга</t>
  </si>
  <si>
    <t>dundgovi@sport.gov.mn</t>
  </si>
  <si>
    <t xml:space="preserve"> БИЕИЙН ТАМИР, СПОРТЫН ТӨРИЙН БАЙГУУЛЛАГЫН ҮЙЛ АЖИЛЛАГААНЫ 2023 ОНЫ МЭДЭЭ </t>
  </si>
  <si>
    <t xml:space="preserve"> Мэргэжилтэн</t>
  </si>
  <si>
    <t>ширээний теннис</t>
  </si>
  <si>
    <t>бадмитон</t>
  </si>
  <si>
    <t>хөл бөмбөг</t>
  </si>
  <si>
    <t xml:space="preserve">2024 оны 01 сарын 05 өдөр </t>
  </si>
  <si>
    <t xml:space="preserve">    Баянмөнх Баттүвшин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</si>
</sst>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Border="1" applyAlignment="1">
      <alignment vertical="center"/>
    </xf>
    <xf numFmtId="0" fontId="9" fillId="0" borderId="0" xfId="0" applyFont="1"/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wrapText="1" indent="1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0" xfId="0" applyFont="1" applyBorder="1" applyAlignment="1">
      <alignment vertical="center" textRotation="90"/>
    </xf>
    <xf numFmtId="0" fontId="9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9" fontId="9" fillId="0" borderId="4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 textRotation="90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13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indent="1"/>
    </xf>
    <xf numFmtId="0" fontId="9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1" fillId="0" borderId="0" xfId="0" applyFont="1" applyAlignment="1">
      <alignment vertical="top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9" fillId="0" borderId="13" xfId="0" quotePrefix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Border="1" applyAlignment="1">
      <alignment horizontal="left" vertical="center"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textRotation="90"/>
    </xf>
    <xf numFmtId="0" fontId="9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vertical="center" textRotation="90"/>
    </xf>
    <xf numFmtId="0" fontId="12" fillId="0" borderId="11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indent="2"/>
    </xf>
    <xf numFmtId="0" fontId="9" fillId="0" borderId="4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 indent="1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/>
    <xf numFmtId="0" fontId="11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 applyAlignment="1">
      <alignment horizontal="left" vertical="center" indent="1"/>
    </xf>
    <xf numFmtId="0" fontId="9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left" vertical="center" wrapText="1" indent="1"/>
    </xf>
    <xf numFmtId="0" fontId="11" fillId="2" borderId="10" xfId="0" applyFont="1" applyFill="1" applyBorder="1" applyAlignment="1">
      <alignment horizontal="left" vertical="center" indent="1"/>
    </xf>
    <xf numFmtId="0" fontId="9" fillId="2" borderId="5" xfId="0" applyFont="1" applyFill="1" applyBorder="1" applyAlignment="1">
      <alignment horizontal="left" vertical="center" indent="2"/>
    </xf>
    <xf numFmtId="0" fontId="9" fillId="2" borderId="5" xfId="0" applyFont="1" applyFill="1" applyBorder="1" applyAlignment="1">
      <alignment horizontal="left" vertical="center" wrapText="1" indent="2"/>
    </xf>
    <xf numFmtId="0" fontId="14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9" fillId="0" borderId="13" xfId="0" quotePrefix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5" xfId="0" quotePrefix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9" fillId="0" borderId="13" xfId="0" quotePrefix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18" fillId="0" borderId="5" xfId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8" fillId="0" borderId="2" xfId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textRotation="90"/>
    </xf>
    <xf numFmtId="0" fontId="9" fillId="0" borderId="13" xfId="0" applyFont="1" applyBorder="1" applyAlignment="1">
      <alignment horizontal="center" vertical="center" textRotation="90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9" fillId="0" borderId="15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1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19704" y="4932485"/>
          <a:ext cx="4796204" cy="997927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undgovi@sport.gov.mn" TargetMode="External"/><Relationship Id="rId1" Type="http://schemas.openxmlformats.org/officeDocument/2006/relationships/hyperlink" Target="mailto:dundgovi@sport.gov.m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6"/>
  <sheetViews>
    <sheetView view="pageBreakPreview" zoomScale="130" zoomScaleNormal="100" zoomScaleSheetLayoutView="130" workbookViewId="0">
      <selection activeCell="T26" sqref="T26"/>
    </sheetView>
  </sheetViews>
  <sheetFormatPr defaultRowHeight="12" x14ac:dyDescent="0.2"/>
  <cols>
    <col min="1" max="1" width="2.5703125" style="2" customWidth="1"/>
    <col min="2" max="2" width="5.140625" style="2" customWidth="1"/>
    <col min="3" max="3" width="8.85546875" style="2" customWidth="1"/>
    <col min="4" max="4" width="3.140625" style="2" customWidth="1"/>
    <col min="5" max="5" width="7.42578125" style="2" customWidth="1"/>
    <col min="6" max="12" width="4.42578125" style="2" customWidth="1"/>
    <col min="13" max="13" width="8.5703125" style="2" customWidth="1"/>
    <col min="14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9.140625" style="2"/>
  </cols>
  <sheetData>
    <row r="1" spans="1:20" ht="12" customHeight="1" x14ac:dyDescent="0.2">
      <c r="A1" s="158" t="s">
        <v>385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84"/>
      <c r="N1" s="84"/>
      <c r="O1" s="84"/>
      <c r="P1" s="84"/>
      <c r="Q1" s="84"/>
      <c r="R1" s="150" t="s">
        <v>306</v>
      </c>
      <c r="S1" s="150"/>
      <c r="T1" s="150"/>
    </row>
    <row r="2" spans="1:20" x14ac:dyDescent="0.2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84"/>
      <c r="N2" s="84"/>
      <c r="O2" s="84"/>
      <c r="P2" s="84"/>
      <c r="Q2" s="84"/>
      <c r="R2" s="1"/>
      <c r="S2" s="1"/>
      <c r="T2" s="3"/>
    </row>
    <row r="3" spans="1:20" x14ac:dyDescent="0.2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84"/>
      <c r="N3" s="84"/>
      <c r="O3" s="84"/>
      <c r="P3" s="84"/>
      <c r="Q3" s="84"/>
      <c r="R3" s="5"/>
      <c r="S3" s="5"/>
    </row>
    <row r="4" spans="1:2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 x14ac:dyDescent="0.2">
      <c r="A6" s="151" t="s">
        <v>392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</row>
    <row r="7" spans="1:20" ht="6.75" customHeight="1" x14ac:dyDescent="0.2">
      <c r="A7" s="151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</row>
    <row r="8" spans="1:20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">
      <c r="A9" s="7" t="s">
        <v>326</v>
      </c>
      <c r="B9" s="6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8"/>
      <c r="Q9" s="8"/>
      <c r="R9" s="8"/>
      <c r="S9" s="8"/>
      <c r="T9" s="8"/>
    </row>
    <row r="10" spans="1:20" ht="19.5" customHeight="1" x14ac:dyDescent="0.2">
      <c r="A10" s="152" t="s">
        <v>0</v>
      </c>
      <c r="B10" s="153"/>
      <c r="C10" s="153"/>
      <c r="D10" s="153"/>
      <c r="E10" s="154"/>
      <c r="F10" s="9">
        <v>9</v>
      </c>
      <c r="G10" s="9">
        <v>0</v>
      </c>
      <c r="H10" s="9">
        <v>3</v>
      </c>
      <c r="I10" s="9">
        <v>3</v>
      </c>
      <c r="J10" s="9">
        <v>6</v>
      </c>
      <c r="K10" s="9">
        <v>5</v>
      </c>
      <c r="L10" s="10">
        <v>3</v>
      </c>
      <c r="M10" s="6"/>
      <c r="N10" s="149" t="s">
        <v>360</v>
      </c>
      <c r="O10" s="149"/>
      <c r="P10" s="149"/>
      <c r="Q10" s="149"/>
      <c r="R10" s="149"/>
      <c r="S10" s="149"/>
      <c r="T10" s="149"/>
    </row>
    <row r="11" spans="1:20" ht="20.25" customHeight="1" x14ac:dyDescent="0.2">
      <c r="A11" s="152" t="s">
        <v>1</v>
      </c>
      <c r="B11" s="153"/>
      <c r="C11" s="153"/>
      <c r="D11" s="153"/>
      <c r="E11" s="154"/>
      <c r="F11" s="155" t="s">
        <v>382</v>
      </c>
      <c r="G11" s="156"/>
      <c r="H11" s="156"/>
      <c r="I11" s="156"/>
      <c r="J11" s="156"/>
      <c r="K11" s="156"/>
      <c r="L11" s="157"/>
      <c r="M11" s="6"/>
      <c r="N11" s="149"/>
      <c r="O11" s="149"/>
      <c r="P11" s="149"/>
      <c r="Q11" s="149"/>
      <c r="R11" s="149"/>
      <c r="S11" s="149"/>
      <c r="T11" s="149"/>
    </row>
    <row r="12" spans="1:20" ht="19.5" customHeight="1" x14ac:dyDescent="0.2">
      <c r="A12" s="143" t="s">
        <v>2</v>
      </c>
      <c r="B12" s="144"/>
      <c r="C12" s="144"/>
      <c r="D12" s="144"/>
      <c r="E12" s="145"/>
      <c r="F12" s="146" t="s">
        <v>3</v>
      </c>
      <c r="G12" s="147"/>
      <c r="H12" s="147"/>
      <c r="I12" s="147"/>
      <c r="J12" s="148"/>
      <c r="K12" s="146" t="s">
        <v>4</v>
      </c>
      <c r="L12" s="148"/>
      <c r="M12" s="6"/>
      <c r="N12" s="149"/>
      <c r="O12" s="149"/>
      <c r="P12" s="149"/>
      <c r="Q12" s="149"/>
      <c r="R12" s="149"/>
      <c r="S12" s="149"/>
      <c r="T12" s="149"/>
    </row>
    <row r="13" spans="1:20" ht="19.5" customHeight="1" x14ac:dyDescent="0.2">
      <c r="A13" s="159" t="s">
        <v>5</v>
      </c>
      <c r="B13" s="160"/>
      <c r="C13" s="160"/>
      <c r="D13" s="160"/>
      <c r="E13" s="161"/>
      <c r="F13" s="155" t="s">
        <v>383</v>
      </c>
      <c r="G13" s="156"/>
      <c r="H13" s="156"/>
      <c r="I13" s="156"/>
      <c r="J13" s="157"/>
      <c r="K13" s="11">
        <v>4</v>
      </c>
      <c r="L13" s="9">
        <v>8</v>
      </c>
      <c r="M13" s="6"/>
      <c r="N13" s="149"/>
      <c r="O13" s="149"/>
      <c r="P13" s="149"/>
      <c r="Q13" s="149"/>
      <c r="R13" s="149"/>
      <c r="S13" s="149"/>
      <c r="T13" s="149"/>
    </row>
    <row r="14" spans="1:20" ht="19.5" customHeight="1" x14ac:dyDescent="0.2">
      <c r="A14" s="159" t="s">
        <v>6</v>
      </c>
      <c r="B14" s="160"/>
      <c r="C14" s="160"/>
      <c r="D14" s="160"/>
      <c r="E14" s="161"/>
      <c r="F14" s="155" t="s">
        <v>386</v>
      </c>
      <c r="G14" s="156"/>
      <c r="H14" s="156"/>
      <c r="I14" s="156"/>
      <c r="J14" s="157"/>
      <c r="K14" s="11">
        <v>0</v>
      </c>
      <c r="L14" s="9">
        <v>1</v>
      </c>
      <c r="M14" s="6"/>
      <c r="N14" s="149"/>
      <c r="O14" s="149"/>
      <c r="P14" s="149"/>
      <c r="Q14" s="149"/>
      <c r="R14" s="149"/>
      <c r="S14" s="149"/>
      <c r="T14" s="149"/>
    </row>
    <row r="15" spans="1:20" ht="19.5" customHeight="1" x14ac:dyDescent="0.2">
      <c r="A15" s="159" t="s">
        <v>7</v>
      </c>
      <c r="B15" s="160"/>
      <c r="C15" s="160"/>
      <c r="D15" s="160"/>
      <c r="E15" s="161"/>
      <c r="F15" s="155" t="s">
        <v>387</v>
      </c>
      <c r="G15" s="156"/>
      <c r="H15" s="156"/>
      <c r="I15" s="156"/>
      <c r="J15" s="157"/>
      <c r="K15" s="11">
        <v>6</v>
      </c>
      <c r="L15" s="9">
        <v>9</v>
      </c>
      <c r="M15" s="6"/>
      <c r="N15" s="6"/>
      <c r="O15" s="8"/>
      <c r="P15" s="8"/>
      <c r="Q15" s="8"/>
      <c r="R15" s="8"/>
      <c r="S15" s="8"/>
      <c r="T15" s="8"/>
    </row>
    <row r="16" spans="1:20" ht="19.5" customHeight="1" x14ac:dyDescent="0.2">
      <c r="A16" s="159" t="s">
        <v>8</v>
      </c>
      <c r="B16" s="160"/>
      <c r="C16" s="160"/>
      <c r="D16" s="160"/>
      <c r="E16" s="161"/>
      <c r="F16" s="155" t="s">
        <v>388</v>
      </c>
      <c r="G16" s="156"/>
      <c r="H16" s="156"/>
      <c r="I16" s="156"/>
      <c r="J16" s="156"/>
      <c r="K16" s="156"/>
      <c r="L16" s="157"/>
      <c r="M16" s="6"/>
      <c r="N16" s="7" t="s">
        <v>327</v>
      </c>
      <c r="O16" s="12"/>
      <c r="P16" s="12"/>
      <c r="Q16" s="12"/>
      <c r="R16" s="12"/>
      <c r="S16" s="12"/>
      <c r="T16" s="12"/>
    </row>
    <row r="17" spans="1:20" ht="19.5" customHeight="1" x14ac:dyDescent="0.2">
      <c r="A17" s="159" t="s">
        <v>9</v>
      </c>
      <c r="B17" s="160"/>
      <c r="C17" s="160"/>
      <c r="D17" s="160"/>
      <c r="E17" s="161"/>
      <c r="F17" s="155">
        <v>405</v>
      </c>
      <c r="G17" s="156"/>
      <c r="H17" s="156"/>
      <c r="I17" s="156"/>
      <c r="J17" s="156"/>
      <c r="K17" s="156"/>
      <c r="L17" s="157"/>
      <c r="M17" s="6"/>
      <c r="N17" s="163" t="s">
        <v>10</v>
      </c>
      <c r="O17" s="163"/>
      <c r="P17" s="163"/>
      <c r="Q17" s="162" t="s">
        <v>389</v>
      </c>
      <c r="R17" s="162"/>
      <c r="S17" s="162"/>
      <c r="T17" s="162"/>
    </row>
    <row r="18" spans="1:20" ht="19.5" customHeight="1" x14ac:dyDescent="0.2">
      <c r="A18" s="152" t="s">
        <v>11</v>
      </c>
      <c r="B18" s="153"/>
      <c r="C18" s="153"/>
      <c r="D18" s="153"/>
      <c r="E18" s="154"/>
      <c r="F18" s="155">
        <v>405</v>
      </c>
      <c r="G18" s="156"/>
      <c r="H18" s="156"/>
      <c r="I18" s="156"/>
      <c r="J18" s="156"/>
      <c r="K18" s="156"/>
      <c r="L18" s="157"/>
      <c r="M18" s="6"/>
      <c r="N18" s="163" t="s">
        <v>12</v>
      </c>
      <c r="O18" s="163"/>
      <c r="P18" s="163"/>
      <c r="Q18" s="162" t="s">
        <v>390</v>
      </c>
      <c r="R18" s="162"/>
      <c r="S18" s="162"/>
      <c r="T18" s="162"/>
    </row>
    <row r="19" spans="1:20" ht="19.5" customHeight="1" x14ac:dyDescent="0.2">
      <c r="A19" s="159" t="s">
        <v>13</v>
      </c>
      <c r="B19" s="160"/>
      <c r="C19" s="160"/>
      <c r="D19" s="160"/>
      <c r="E19" s="161"/>
      <c r="F19" s="155">
        <v>70592394</v>
      </c>
      <c r="G19" s="156"/>
      <c r="H19" s="156"/>
      <c r="I19" s="156"/>
      <c r="J19" s="156"/>
      <c r="K19" s="156"/>
      <c r="L19" s="157"/>
      <c r="M19" s="6"/>
      <c r="N19" s="163" t="s">
        <v>13</v>
      </c>
      <c r="O19" s="163"/>
      <c r="P19" s="163"/>
      <c r="Q19" s="162">
        <v>70592394</v>
      </c>
      <c r="R19" s="162"/>
      <c r="S19" s="162"/>
      <c r="T19" s="162"/>
    </row>
    <row r="20" spans="1:20" ht="19.5" customHeight="1" x14ac:dyDescent="0.2">
      <c r="A20" s="159" t="s">
        <v>14</v>
      </c>
      <c r="B20" s="160"/>
      <c r="C20" s="160"/>
      <c r="D20" s="160"/>
      <c r="E20" s="161"/>
      <c r="F20" s="155">
        <v>70592394</v>
      </c>
      <c r="G20" s="156"/>
      <c r="H20" s="156"/>
      <c r="I20" s="156"/>
      <c r="J20" s="156"/>
      <c r="K20" s="156"/>
      <c r="L20" s="157"/>
      <c r="M20" s="6"/>
      <c r="N20" s="163" t="s">
        <v>15</v>
      </c>
      <c r="O20" s="163"/>
      <c r="P20" s="163"/>
      <c r="Q20" s="162">
        <v>89694069</v>
      </c>
      <c r="R20" s="162"/>
      <c r="S20" s="162"/>
      <c r="T20" s="162"/>
    </row>
    <row r="21" spans="1:20" ht="19.5" customHeight="1" x14ac:dyDescent="0.25">
      <c r="A21" s="159" t="s">
        <v>16</v>
      </c>
      <c r="B21" s="160"/>
      <c r="C21" s="160"/>
      <c r="D21" s="160"/>
      <c r="E21" s="161"/>
      <c r="F21" s="171" t="s">
        <v>391</v>
      </c>
      <c r="G21" s="156"/>
      <c r="H21" s="156"/>
      <c r="I21" s="156"/>
      <c r="J21" s="156"/>
      <c r="K21" s="156"/>
      <c r="L21" s="157"/>
      <c r="M21" s="6"/>
      <c r="N21" s="163" t="s">
        <v>14</v>
      </c>
      <c r="O21" s="163"/>
      <c r="P21" s="163"/>
      <c r="Q21" s="162">
        <v>70592394</v>
      </c>
      <c r="R21" s="162"/>
      <c r="S21" s="162"/>
      <c r="T21" s="162"/>
    </row>
    <row r="22" spans="1:20" ht="19.5" customHeight="1" x14ac:dyDescent="0.2">
      <c r="A22" s="159" t="s">
        <v>17</v>
      </c>
      <c r="B22" s="160"/>
      <c r="C22" s="160"/>
      <c r="D22" s="160"/>
      <c r="E22" s="161"/>
      <c r="F22" s="164" t="s">
        <v>18</v>
      </c>
      <c r="G22" s="165"/>
      <c r="H22" s="165"/>
      <c r="I22" s="165"/>
      <c r="J22" s="165"/>
      <c r="K22" s="165"/>
      <c r="L22" s="166"/>
      <c r="M22" s="6"/>
      <c r="N22" s="163" t="s">
        <v>16</v>
      </c>
      <c r="O22" s="163"/>
      <c r="P22" s="163"/>
      <c r="Q22" s="167" t="s">
        <v>391</v>
      </c>
      <c r="R22" s="162"/>
      <c r="S22" s="162"/>
      <c r="T22" s="162"/>
    </row>
    <row r="23" spans="1:20" ht="11.25" customHeight="1" x14ac:dyDescent="0.2">
      <c r="A23" s="13"/>
      <c r="B23" s="13"/>
      <c r="C23" s="13"/>
      <c r="D23" s="13"/>
      <c r="E23" s="13"/>
      <c r="F23" s="14"/>
      <c r="G23" s="14"/>
      <c r="H23" s="14"/>
      <c r="I23" s="14"/>
      <c r="J23" s="14"/>
      <c r="K23" s="14"/>
      <c r="L23" s="14"/>
      <c r="M23" s="6"/>
      <c r="N23" s="6"/>
      <c r="O23" s="15"/>
      <c r="P23" s="15"/>
      <c r="Q23" s="16"/>
      <c r="R23" s="16"/>
      <c r="S23" s="16"/>
      <c r="T23" s="16"/>
    </row>
    <row r="25" spans="1:20" ht="10.5" customHeight="1" x14ac:dyDescent="0.2">
      <c r="B25" s="7"/>
      <c r="C25" s="17"/>
      <c r="D25" s="168" t="s">
        <v>19</v>
      </c>
      <c r="E25" s="168"/>
      <c r="F25" s="168"/>
      <c r="G25" s="7"/>
      <c r="H25" s="7"/>
      <c r="I25" s="6" t="s">
        <v>390</v>
      </c>
      <c r="J25" s="6"/>
      <c r="N25" s="2" t="s">
        <v>389</v>
      </c>
    </row>
    <row r="26" spans="1:20" x14ac:dyDescent="0.2">
      <c r="B26" s="6"/>
      <c r="C26" s="6"/>
      <c r="D26" s="6"/>
      <c r="E26" s="6"/>
      <c r="F26" s="6"/>
      <c r="G26" s="6"/>
      <c r="H26" s="6"/>
      <c r="I26" s="6"/>
      <c r="J26" s="18"/>
      <c r="K26" s="18"/>
      <c r="L26" s="18"/>
      <c r="M26" s="18"/>
    </row>
    <row r="27" spans="1:20" ht="15" customHeight="1" x14ac:dyDescent="0.25">
      <c r="B27" s="6"/>
      <c r="F27" s="6"/>
      <c r="G27" s="6"/>
      <c r="I27" s="6"/>
      <c r="J27"/>
      <c r="K27"/>
      <c r="L27"/>
      <c r="M27"/>
      <c r="N27"/>
    </row>
    <row r="28" spans="1:20" ht="15" customHeight="1" x14ac:dyDescent="0.25">
      <c r="B28" s="6"/>
      <c r="C28" s="6"/>
      <c r="D28" s="6" t="s">
        <v>20</v>
      </c>
      <c r="G28" s="6"/>
      <c r="H28" s="6" t="s">
        <v>393</v>
      </c>
      <c r="J28"/>
      <c r="K28"/>
      <c r="L28"/>
      <c r="M28" t="s">
        <v>398</v>
      </c>
    </row>
    <row r="29" spans="1:20" ht="15.75" customHeight="1" x14ac:dyDescent="0.25">
      <c r="B29" s="6"/>
      <c r="C29" s="6"/>
      <c r="G29" s="6"/>
      <c r="H29" s="6"/>
      <c r="I29" s="6"/>
      <c r="J29"/>
      <c r="K29"/>
      <c r="L29"/>
      <c r="M29"/>
      <c r="N29"/>
    </row>
    <row r="30" spans="1:20" ht="15" customHeight="1" x14ac:dyDescent="0.25">
      <c r="B30" s="6"/>
      <c r="C30" s="169" t="s">
        <v>275</v>
      </c>
      <c r="D30" s="169"/>
      <c r="E30" s="169"/>
      <c r="F30" s="14"/>
      <c r="G30" s="14"/>
      <c r="H30" s="14"/>
      <c r="I30" s="14"/>
      <c r="J30"/>
      <c r="K30"/>
      <c r="L30"/>
      <c r="M30"/>
      <c r="N30"/>
    </row>
    <row r="31" spans="1:20" ht="9" customHeight="1" x14ac:dyDescent="0.25">
      <c r="B31" s="6"/>
      <c r="C31" s="6"/>
      <c r="F31" s="14"/>
      <c r="G31" s="14"/>
      <c r="H31" s="14"/>
      <c r="I31" s="14"/>
      <c r="J31"/>
      <c r="K31"/>
      <c r="L31"/>
      <c r="M31"/>
      <c r="N31"/>
    </row>
    <row r="32" spans="1:20" ht="15" customHeight="1" x14ac:dyDescent="0.25">
      <c r="B32" s="6"/>
      <c r="C32" s="6"/>
      <c r="J32"/>
      <c r="K32" s="170" t="s">
        <v>397</v>
      </c>
      <c r="L32" s="170"/>
      <c r="M32" s="170"/>
      <c r="N32" s="170"/>
      <c r="O32" s="170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6" spans="1:25" x14ac:dyDescent="0.2">
      <c r="A156" s="19"/>
      <c r="B156" s="20"/>
      <c r="C156" s="20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20"/>
      <c r="Q156" s="20"/>
      <c r="R156" s="20"/>
      <c r="S156" s="20"/>
      <c r="T156" s="20"/>
    </row>
    <row r="159" spans="1:25" x14ac:dyDescent="0.2">
      <c r="Y159" s="2" t="s">
        <v>21</v>
      </c>
    </row>
    <row r="202" ht="12" customHeight="1" x14ac:dyDescent="0.2"/>
    <row r="203" ht="26.25" customHeight="1" x14ac:dyDescent="0.2"/>
    <row r="204" s="21" customFormat="1" ht="15" customHeight="1" x14ac:dyDescent="0.25"/>
    <row r="205" s="21" customFormat="1" ht="27" customHeight="1" x14ac:dyDescent="0.25"/>
    <row r="206" s="21" customFormat="1" ht="22.5" customHeight="1" x14ac:dyDescent="0.25"/>
    <row r="207" s="21" customFormat="1" ht="15" customHeight="1" x14ac:dyDescent="0.25"/>
    <row r="208" s="21" customFormat="1" ht="15" customHeight="1" x14ac:dyDescent="0.25"/>
    <row r="209" spans="1:16" s="21" customFormat="1" ht="26.25" customHeight="1" x14ac:dyDescent="0.25"/>
    <row r="210" spans="1:16" ht="25.5" customHeight="1" x14ac:dyDescent="0.2"/>
    <row r="213" spans="1:16" s="22" customFormat="1" ht="15" customHeight="1" x14ac:dyDescent="0.2"/>
    <row r="214" spans="1:16" s="22" customFormat="1" ht="16.5" customHeight="1" x14ac:dyDescent="0.2"/>
    <row r="215" spans="1:16" s="22" customFormat="1" ht="26.25" customHeight="1" x14ac:dyDescent="0.2"/>
    <row r="216" spans="1:16" s="22" customFormat="1" ht="15" customHeight="1" x14ac:dyDescent="0.2"/>
    <row r="217" spans="1:16" s="22" customFormat="1" ht="30" customHeight="1" x14ac:dyDescent="0.2"/>
    <row r="218" spans="1:16" s="22" customFormat="1" ht="22.5" customHeight="1" x14ac:dyDescent="0.2"/>
    <row r="219" spans="1:16" s="22" customFormat="1" ht="22.5" customHeight="1" x14ac:dyDescent="0.2"/>
    <row r="220" spans="1:16" s="22" customFormat="1" ht="22.5" customHeight="1" x14ac:dyDescent="0.2"/>
    <row r="221" spans="1:16" s="22" customFormat="1" ht="22.5" customHeight="1" x14ac:dyDescent="0.2"/>
    <row r="222" spans="1:16" s="22" customFormat="1" ht="22.5" customHeight="1" x14ac:dyDescent="0.2"/>
    <row r="223" spans="1:16" s="22" customFormat="1" ht="15" customHeight="1" x14ac:dyDescent="0.2"/>
    <row r="224" spans="1:16" s="22" customFormat="1" ht="15" customHeight="1" x14ac:dyDescent="0.2">
      <c r="A224" s="23"/>
      <c r="B224" s="24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54" ht="15" customHeight="1" x14ac:dyDescent="0.2"/>
    <row r="255" s="21" customFormat="1" ht="15" customHeight="1" x14ac:dyDescent="0.25"/>
    <row r="256" s="21" customFormat="1" ht="12.75" customHeight="1" x14ac:dyDescent="0.25"/>
    <row r="257" s="21" customFormat="1" ht="12.75" customHeight="1" x14ac:dyDescent="0.25"/>
    <row r="258" s="21" customFormat="1" ht="12.75" customHeight="1" x14ac:dyDescent="0.25"/>
    <row r="259" s="21" customFormat="1" ht="12.75" customHeight="1" x14ac:dyDescent="0.25"/>
    <row r="260" s="21" customFormat="1" ht="12.75" customHeight="1" x14ac:dyDescent="0.25"/>
    <row r="261" s="21" customFormat="1" ht="12.75" customHeight="1" x14ac:dyDescent="0.25"/>
    <row r="262" s="21" customFormat="1" ht="12.75" customHeight="1" x14ac:dyDescent="0.25"/>
    <row r="263" s="21" customFormat="1" ht="12.75" customHeight="1" x14ac:dyDescent="0.25"/>
    <row r="264" s="21" customFormat="1" ht="12.75" customHeight="1" x14ac:dyDescent="0.25"/>
    <row r="265" ht="15" customHeight="1" x14ac:dyDescent="0.2"/>
    <row r="266" s="21" customFormat="1" ht="12.75" customHeight="1" x14ac:dyDescent="0.25"/>
    <row r="267" s="21" customFormat="1" ht="12.75" customHeight="1" x14ac:dyDescent="0.25"/>
    <row r="268" s="21" customFormat="1" ht="12.75" customHeight="1" x14ac:dyDescent="0.25"/>
    <row r="269" s="21" customFormat="1" ht="12.75" customHeight="1" x14ac:dyDescent="0.25"/>
    <row r="270" s="21" customFormat="1" ht="12.75" customHeight="1" x14ac:dyDescent="0.25"/>
    <row r="271" s="21" customFormat="1" ht="12.75" customHeight="1" x14ac:dyDescent="0.25"/>
    <row r="272" s="21" customFormat="1" ht="12.75" customHeight="1" x14ac:dyDescent="0.25"/>
    <row r="273" s="21" customFormat="1" ht="12.75" customHeight="1" x14ac:dyDescent="0.25"/>
    <row r="274" s="21" customFormat="1" ht="12.75" customHeight="1" x14ac:dyDescent="0.25"/>
    <row r="275" s="2" customFormat="1" x14ac:dyDescent="0.2"/>
    <row r="276" s="2" customFormat="1" x14ac:dyDescent="0.2"/>
    <row r="277" s="2" customFormat="1" ht="16.5" customHeight="1" x14ac:dyDescent="0.2"/>
    <row r="278" ht="15" customHeight="1" x14ac:dyDescent="0.2"/>
    <row r="279" ht="15" customHeight="1" x14ac:dyDescent="0.2"/>
    <row r="280" ht="15" customHeight="1" x14ac:dyDescent="0.2"/>
    <row r="281" ht="30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39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6" ht="10.5" customHeight="1" x14ac:dyDescent="0.2"/>
    <row r="298" s="21" customFormat="1" ht="15" customHeight="1" x14ac:dyDescent="0.25"/>
    <row r="299" s="21" customFormat="1" ht="15" customHeight="1" x14ac:dyDescent="0.25"/>
    <row r="300" s="21" customFormat="1" ht="15" customHeight="1" x14ac:dyDescent="0.25"/>
    <row r="301" s="21" customFormat="1" ht="15" customHeight="1" x14ac:dyDescent="0.25"/>
    <row r="302" s="21" customFormat="1" ht="15" customHeight="1" x14ac:dyDescent="0.25"/>
    <row r="303" s="21" customFormat="1" ht="15" customHeight="1" x14ac:dyDescent="0.25"/>
    <row r="304" s="21" customFormat="1" ht="15" customHeight="1" x14ac:dyDescent="0.25"/>
    <row r="305" s="21" customFormat="1" ht="15" customHeight="1" x14ac:dyDescent="0.25"/>
    <row r="306" s="21" customFormat="1" ht="15" customHeight="1" x14ac:dyDescent="0.25"/>
  </sheetData>
  <mergeCells count="45">
    <mergeCell ref="D25:F25"/>
    <mergeCell ref="C30:E30"/>
    <mergeCell ref="K32:O32"/>
    <mergeCell ref="A21:E21"/>
    <mergeCell ref="F21:L21"/>
    <mergeCell ref="N21:P21"/>
    <mergeCell ref="Q21:T21"/>
    <mergeCell ref="A22:E22"/>
    <mergeCell ref="F22:L22"/>
    <mergeCell ref="N22:P22"/>
    <mergeCell ref="Q22:T22"/>
    <mergeCell ref="Q19:T19"/>
    <mergeCell ref="A20:E20"/>
    <mergeCell ref="F20:L20"/>
    <mergeCell ref="N20:P20"/>
    <mergeCell ref="Q20:T20"/>
    <mergeCell ref="A19:E19"/>
    <mergeCell ref="F19:L19"/>
    <mergeCell ref="N19:P19"/>
    <mergeCell ref="Q17:T17"/>
    <mergeCell ref="A18:E18"/>
    <mergeCell ref="F18:L18"/>
    <mergeCell ref="N18:P18"/>
    <mergeCell ref="Q18:T18"/>
    <mergeCell ref="A17:E17"/>
    <mergeCell ref="F17:L17"/>
    <mergeCell ref="N17:P17"/>
    <mergeCell ref="F15:J15"/>
    <mergeCell ref="A16:E16"/>
    <mergeCell ref="F16:L16"/>
    <mergeCell ref="A13:E13"/>
    <mergeCell ref="F13:J13"/>
    <mergeCell ref="A14:E14"/>
    <mergeCell ref="F14:J14"/>
    <mergeCell ref="A15:E15"/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</mergeCells>
  <hyperlinks>
    <hyperlink ref="F21" r:id="rId1" xr:uid="{89AC8D8F-225C-4514-ADA4-43DBA90701F2}"/>
    <hyperlink ref="Q22" r:id="rId2" xr:uid="{4A0F8C2C-A0EA-40B9-996C-14AB3F426F8E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3"/>
  <rowBreaks count="3" manualBreakCount="3">
    <brk id="32" max="40" man="1"/>
    <brk id="224" max="40" man="1"/>
    <brk id="295" max="40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20"/>
  <sheetViews>
    <sheetView view="pageBreakPreview" topLeftCell="A19" zoomScaleNormal="100" zoomScaleSheetLayoutView="100" workbookViewId="0">
      <selection activeCell="F94" sqref="F94"/>
    </sheetView>
  </sheetViews>
  <sheetFormatPr defaultRowHeight="12.75" x14ac:dyDescent="0.2"/>
  <cols>
    <col min="1" max="1" width="3.7109375" style="37" customWidth="1"/>
    <col min="2" max="2" width="13.5703125" style="37" customWidth="1"/>
    <col min="3" max="3" width="27.7109375" style="37" customWidth="1"/>
    <col min="4" max="4" width="5.140625" style="37" customWidth="1"/>
    <col min="5" max="5" width="6.85546875" style="56" customWidth="1"/>
    <col min="6" max="6" width="8.85546875" style="37" customWidth="1"/>
    <col min="7" max="7" width="9.28515625" style="37" customWidth="1"/>
    <col min="8" max="8" width="8.140625" style="37" customWidth="1"/>
    <col min="9" max="9" width="8.28515625" style="37" customWidth="1"/>
    <col min="10" max="10" width="6.140625" style="37" customWidth="1"/>
    <col min="11" max="17" width="8.28515625" style="37" customWidth="1"/>
    <col min="18" max="18" width="6.5703125" style="37" customWidth="1"/>
    <col min="19" max="19" width="8.28515625" style="37" customWidth="1"/>
    <col min="20" max="20" width="6.5703125" style="37" customWidth="1"/>
    <col min="21" max="21" width="8.28515625" style="37" customWidth="1"/>
    <col min="22" max="22" width="6.28515625" style="37" customWidth="1"/>
    <col min="23" max="23" width="8.28515625" style="37" customWidth="1"/>
    <col min="24" max="24" width="6.140625" style="37" customWidth="1"/>
    <col min="25" max="25" width="8.28515625" style="37" customWidth="1"/>
    <col min="26" max="26" width="10.7109375" style="37" customWidth="1"/>
    <col min="27" max="27" width="8.28515625" style="37" customWidth="1"/>
    <col min="28" max="28" width="12" style="37" customWidth="1"/>
    <col min="29" max="16384" width="9.140625" style="37"/>
  </cols>
  <sheetData>
    <row r="1" spans="1:29" s="40" customFormat="1" ht="20.25" customHeight="1" x14ac:dyDescent="0.25">
      <c r="A1" s="39" t="s">
        <v>285</v>
      </c>
      <c r="B1" s="39"/>
      <c r="C1" s="39"/>
      <c r="D1" s="39"/>
      <c r="E1" s="55"/>
      <c r="F1" s="39"/>
    </row>
    <row r="2" spans="1:29" ht="15" customHeight="1" x14ac:dyDescent="0.2">
      <c r="A2" s="187" t="s">
        <v>22</v>
      </c>
      <c r="B2" s="187"/>
      <c r="C2" s="187"/>
      <c r="D2" s="189" t="s">
        <v>229</v>
      </c>
      <c r="E2" s="189" t="s">
        <v>4</v>
      </c>
      <c r="F2" s="188" t="s">
        <v>23</v>
      </c>
      <c r="G2" s="41"/>
      <c r="H2" s="180" t="s">
        <v>24</v>
      </c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5" t="s">
        <v>295</v>
      </c>
      <c r="AC2" s="41"/>
    </row>
    <row r="3" spans="1:29" ht="10.5" customHeight="1" x14ac:dyDescent="0.2">
      <c r="A3" s="187"/>
      <c r="B3" s="187"/>
      <c r="C3" s="187"/>
      <c r="D3" s="189"/>
      <c r="E3" s="189"/>
      <c r="F3" s="189"/>
      <c r="G3" s="189" t="s">
        <v>25</v>
      </c>
      <c r="H3" s="185" t="s">
        <v>367</v>
      </c>
      <c r="I3" s="50"/>
      <c r="J3" s="188" t="s">
        <v>307</v>
      </c>
      <c r="K3" s="50"/>
      <c r="L3" s="188">
        <v>19</v>
      </c>
      <c r="M3" s="50"/>
      <c r="N3" s="188">
        <v>20</v>
      </c>
      <c r="O3" s="50"/>
      <c r="P3" s="188" t="s">
        <v>308</v>
      </c>
      <c r="Q3" s="50"/>
      <c r="R3" s="188" t="s">
        <v>27</v>
      </c>
      <c r="S3" s="50"/>
      <c r="T3" s="188" t="s">
        <v>28</v>
      </c>
      <c r="U3" s="50"/>
      <c r="V3" s="188" t="s">
        <v>29</v>
      </c>
      <c r="W3" s="50"/>
      <c r="X3" s="188" t="s">
        <v>30</v>
      </c>
      <c r="Y3" s="50"/>
      <c r="Z3" s="185" t="s">
        <v>368</v>
      </c>
      <c r="AA3" s="50"/>
      <c r="AB3" s="186"/>
      <c r="AC3" s="186" t="s">
        <v>32</v>
      </c>
    </row>
    <row r="4" spans="1:29" ht="18" customHeight="1" x14ac:dyDescent="0.2">
      <c r="A4" s="187"/>
      <c r="B4" s="187"/>
      <c r="C4" s="187"/>
      <c r="D4" s="189"/>
      <c r="E4" s="189"/>
      <c r="F4" s="189"/>
      <c r="G4" s="189"/>
      <c r="H4" s="186"/>
      <c r="I4" s="31" t="s">
        <v>297</v>
      </c>
      <c r="J4" s="189"/>
      <c r="K4" s="31" t="s">
        <v>297</v>
      </c>
      <c r="L4" s="189"/>
      <c r="M4" s="31" t="s">
        <v>297</v>
      </c>
      <c r="N4" s="189"/>
      <c r="O4" s="31" t="s">
        <v>297</v>
      </c>
      <c r="P4" s="189"/>
      <c r="Q4" s="31" t="s">
        <v>297</v>
      </c>
      <c r="R4" s="189"/>
      <c r="S4" s="31" t="s">
        <v>297</v>
      </c>
      <c r="T4" s="189"/>
      <c r="U4" s="31" t="s">
        <v>297</v>
      </c>
      <c r="V4" s="189"/>
      <c r="W4" s="31" t="s">
        <v>297</v>
      </c>
      <c r="X4" s="189"/>
      <c r="Y4" s="31" t="s">
        <v>297</v>
      </c>
      <c r="Z4" s="186"/>
      <c r="AA4" s="31" t="s">
        <v>297</v>
      </c>
      <c r="AB4" s="186"/>
      <c r="AC4" s="186"/>
    </row>
    <row r="5" spans="1:29" x14ac:dyDescent="0.2">
      <c r="A5" s="180" t="s">
        <v>33</v>
      </c>
      <c r="B5" s="180"/>
      <c r="C5" s="180"/>
      <c r="D5" s="33" t="s">
        <v>34</v>
      </c>
      <c r="E5" s="33" t="s">
        <v>277</v>
      </c>
      <c r="F5" s="33">
        <v>1</v>
      </c>
      <c r="G5" s="33">
        <v>2</v>
      </c>
      <c r="H5" s="33">
        <v>3</v>
      </c>
      <c r="I5" s="33">
        <v>4</v>
      </c>
      <c r="J5" s="33">
        <v>5</v>
      </c>
      <c r="K5" s="33">
        <v>6</v>
      </c>
      <c r="L5" s="33">
        <v>7</v>
      </c>
      <c r="M5" s="33">
        <v>8</v>
      </c>
      <c r="N5" s="33">
        <v>7</v>
      </c>
      <c r="O5" s="33">
        <v>8</v>
      </c>
      <c r="P5" s="33">
        <v>9</v>
      </c>
      <c r="Q5" s="33">
        <v>10</v>
      </c>
      <c r="R5" s="33">
        <v>11</v>
      </c>
      <c r="S5" s="33">
        <v>12</v>
      </c>
      <c r="T5" s="33">
        <v>13</v>
      </c>
      <c r="U5" s="33">
        <v>14</v>
      </c>
      <c r="V5" s="33">
        <v>15</v>
      </c>
      <c r="W5" s="33">
        <v>16</v>
      </c>
      <c r="X5" s="33">
        <v>17</v>
      </c>
      <c r="Y5" s="33">
        <v>18</v>
      </c>
      <c r="Z5" s="33">
        <v>19</v>
      </c>
      <c r="AA5" s="33">
        <v>20</v>
      </c>
      <c r="AB5" s="33">
        <v>21</v>
      </c>
      <c r="AC5" s="33">
        <v>22</v>
      </c>
    </row>
    <row r="6" spans="1:29" ht="21" customHeight="1" x14ac:dyDescent="0.2">
      <c r="A6" s="190" t="s">
        <v>329</v>
      </c>
      <c r="B6" s="191"/>
      <c r="C6" s="93" t="s">
        <v>330</v>
      </c>
      <c r="D6" s="72">
        <v>1</v>
      </c>
      <c r="E6" s="46"/>
      <c r="F6" s="127">
        <f>+F7+F8+F9+F10+F11+F12+F13+F14+F15+F16+F17</f>
        <v>3432</v>
      </c>
      <c r="G6" s="127">
        <f t="shared" ref="G6:N6" si="0">+G7+G8+G9+G10+G11+G12+G13+G14+G15+G16+G17</f>
        <v>219</v>
      </c>
      <c r="H6" s="71">
        <f t="shared" si="0"/>
        <v>378</v>
      </c>
      <c r="I6" s="71">
        <f t="shared" si="0"/>
        <v>43</v>
      </c>
      <c r="J6" s="71">
        <f t="shared" si="0"/>
        <v>70</v>
      </c>
      <c r="K6" s="71">
        <f t="shared" si="0"/>
        <v>3</v>
      </c>
      <c r="L6" s="71">
        <f t="shared" si="0"/>
        <v>302</v>
      </c>
      <c r="M6" s="71">
        <f t="shared" si="0"/>
        <v>23</v>
      </c>
      <c r="N6" s="71">
        <f t="shared" si="0"/>
        <v>285</v>
      </c>
      <c r="O6" s="71">
        <f>+O7+O8+O9+O10+O11+O12+O14+O13+O15+O16+O17</f>
        <v>85</v>
      </c>
      <c r="P6" s="71">
        <f>+P7+P8+P9+P10+P11+P12+P13+P14+P15+P16+P17</f>
        <v>1129</v>
      </c>
      <c r="Q6" s="71">
        <f>+Q7+Q8+Q9+Q10+Q11+Q12+Q13+Q14+Q15+Q16+Q17</f>
        <v>31</v>
      </c>
      <c r="R6" s="71">
        <f>+R7+R8+R9+R10+R11+R12+R13+R14+R15+R16+R17+R17</f>
        <v>835</v>
      </c>
      <c r="S6" s="71">
        <f>+S7+S8+S9+S10+S11+S12+S13+S14+S15+S16+S17</f>
        <v>22</v>
      </c>
      <c r="T6" s="71">
        <f>+T7+T8+T9+T10+T11+T12+T13+T14+T15+T16+T17+T18+T19+T18</f>
        <v>326</v>
      </c>
      <c r="U6" s="71">
        <f t="shared" ref="U6:AC6" si="1">+U7+U8+U9+U10+U11+U12+U13+U14+U15+U16+U17</f>
        <v>8</v>
      </c>
      <c r="V6" s="71">
        <f t="shared" si="1"/>
        <v>56</v>
      </c>
      <c r="W6" s="71">
        <f t="shared" si="1"/>
        <v>4</v>
      </c>
      <c r="X6" s="71">
        <f t="shared" si="1"/>
        <v>32</v>
      </c>
      <c r="Y6" s="71">
        <f t="shared" si="1"/>
        <v>7</v>
      </c>
      <c r="Z6" s="71">
        <f t="shared" si="1"/>
        <v>32</v>
      </c>
      <c r="AA6" s="71">
        <f t="shared" si="1"/>
        <v>7</v>
      </c>
      <c r="AB6" s="71">
        <f t="shared" si="1"/>
        <v>0</v>
      </c>
      <c r="AC6" s="71">
        <f t="shared" si="1"/>
        <v>0</v>
      </c>
    </row>
    <row r="7" spans="1:29" ht="18.75" customHeight="1" x14ac:dyDescent="0.2">
      <c r="A7" s="90"/>
      <c r="B7" s="178" t="s">
        <v>244</v>
      </c>
      <c r="C7" s="179"/>
      <c r="D7" s="31">
        <v>2</v>
      </c>
      <c r="E7" s="50" t="s">
        <v>35</v>
      </c>
      <c r="F7" s="127">
        <v>704</v>
      </c>
      <c r="G7" s="47">
        <v>0</v>
      </c>
      <c r="H7" s="30">
        <v>64</v>
      </c>
      <c r="I7" s="30">
        <v>0</v>
      </c>
      <c r="J7" s="30">
        <v>28</v>
      </c>
      <c r="K7" s="30">
        <v>0</v>
      </c>
      <c r="L7" s="30">
        <v>242</v>
      </c>
      <c r="M7" s="30">
        <v>0</v>
      </c>
      <c r="N7" s="30">
        <v>145</v>
      </c>
      <c r="O7" s="30">
        <v>0</v>
      </c>
      <c r="P7" s="30">
        <v>125</v>
      </c>
      <c r="Q7" s="30">
        <v>0</v>
      </c>
      <c r="R7" s="30">
        <v>75</v>
      </c>
      <c r="S7" s="30">
        <v>0</v>
      </c>
      <c r="T7" s="30">
        <v>25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1">
        <v>0</v>
      </c>
      <c r="AA7" s="30">
        <v>0</v>
      </c>
      <c r="AB7" s="30">
        <v>0</v>
      </c>
      <c r="AC7" s="31">
        <v>0</v>
      </c>
    </row>
    <row r="8" spans="1:29" ht="18.75" customHeight="1" x14ac:dyDescent="0.2">
      <c r="A8" s="90"/>
      <c r="B8" s="178" t="s">
        <v>242</v>
      </c>
      <c r="C8" s="179"/>
      <c r="D8" s="31">
        <v>3</v>
      </c>
      <c r="E8" s="50">
        <v>6002</v>
      </c>
      <c r="F8" s="47">
        <v>321</v>
      </c>
      <c r="G8" s="47">
        <v>170</v>
      </c>
      <c r="H8" s="30">
        <v>22</v>
      </c>
      <c r="I8" s="30">
        <v>11</v>
      </c>
      <c r="J8" s="30">
        <v>10</v>
      </c>
      <c r="K8" s="30">
        <v>3</v>
      </c>
      <c r="L8" s="30">
        <v>38</v>
      </c>
      <c r="M8" s="30">
        <v>23</v>
      </c>
      <c r="N8" s="30">
        <v>116</v>
      </c>
      <c r="O8" s="30">
        <v>85</v>
      </c>
      <c r="P8" s="30">
        <v>64</v>
      </c>
      <c r="Q8" s="30">
        <v>30</v>
      </c>
      <c r="R8" s="30">
        <v>43</v>
      </c>
      <c r="S8" s="30">
        <v>18</v>
      </c>
      <c r="T8" s="30">
        <v>14</v>
      </c>
      <c r="U8" s="30">
        <v>8</v>
      </c>
      <c r="V8" s="30">
        <v>10</v>
      </c>
      <c r="W8" s="30">
        <v>4</v>
      </c>
      <c r="X8" s="30">
        <v>2</v>
      </c>
      <c r="Y8" s="30">
        <v>1</v>
      </c>
      <c r="Z8" s="31">
        <v>2</v>
      </c>
      <c r="AA8" s="30">
        <v>1</v>
      </c>
      <c r="AB8" s="30">
        <v>0</v>
      </c>
      <c r="AC8" s="31">
        <v>0</v>
      </c>
    </row>
    <row r="9" spans="1:29" ht="18.75" customHeight="1" x14ac:dyDescent="0.2">
      <c r="A9" s="90"/>
      <c r="B9" s="178" t="s">
        <v>40</v>
      </c>
      <c r="C9" s="179"/>
      <c r="D9" s="72">
        <v>4</v>
      </c>
      <c r="E9" s="50" t="s">
        <v>41</v>
      </c>
      <c r="F9" s="47">
        <v>12</v>
      </c>
      <c r="G9" s="47">
        <v>2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12</v>
      </c>
      <c r="S9" s="47">
        <v>2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8">
        <v>0</v>
      </c>
      <c r="AA9" s="47">
        <v>0</v>
      </c>
      <c r="AB9" s="47">
        <v>0</v>
      </c>
      <c r="AC9" s="48">
        <v>0</v>
      </c>
    </row>
    <row r="10" spans="1:29" ht="18.75" customHeight="1" x14ac:dyDescent="0.2">
      <c r="A10" s="90"/>
      <c r="B10" s="178" t="s">
        <v>42</v>
      </c>
      <c r="C10" s="179"/>
      <c r="D10" s="31">
        <v>5</v>
      </c>
      <c r="E10" s="50" t="s">
        <v>43</v>
      </c>
      <c r="F10" s="47">
        <v>10</v>
      </c>
      <c r="G10" s="47">
        <v>2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10</v>
      </c>
      <c r="S10" s="47">
        <v>2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8">
        <v>0</v>
      </c>
      <c r="AA10" s="47">
        <v>0</v>
      </c>
      <c r="AB10" s="47">
        <v>0</v>
      </c>
      <c r="AC10" s="48">
        <v>0</v>
      </c>
    </row>
    <row r="11" spans="1:29" ht="18.75" customHeight="1" x14ac:dyDescent="0.2">
      <c r="A11" s="90"/>
      <c r="B11" s="178" t="s">
        <v>44</v>
      </c>
      <c r="C11" s="179"/>
      <c r="D11" s="31">
        <v>6</v>
      </c>
      <c r="E11" s="50" t="s">
        <v>45</v>
      </c>
      <c r="F11" s="47">
        <v>0</v>
      </c>
      <c r="G11" s="47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1">
        <v>0</v>
      </c>
      <c r="AA11" s="30">
        <v>0</v>
      </c>
      <c r="AB11" s="30">
        <v>0</v>
      </c>
      <c r="AC11" s="31">
        <v>0</v>
      </c>
    </row>
    <row r="12" spans="1:29" ht="18.75" customHeight="1" x14ac:dyDescent="0.2">
      <c r="A12" s="90"/>
      <c r="B12" s="178" t="s">
        <v>243</v>
      </c>
      <c r="C12" s="179"/>
      <c r="D12" s="72">
        <v>7</v>
      </c>
      <c r="E12" s="50" t="s">
        <v>36</v>
      </c>
      <c r="F12" s="47">
        <v>2066</v>
      </c>
      <c r="G12" s="47">
        <v>12</v>
      </c>
      <c r="H12" s="30">
        <v>40</v>
      </c>
      <c r="I12" s="30">
        <v>0</v>
      </c>
      <c r="J12" s="30">
        <v>32</v>
      </c>
      <c r="K12" s="30">
        <v>0</v>
      </c>
      <c r="L12" s="30">
        <v>22</v>
      </c>
      <c r="M12" s="30">
        <v>0</v>
      </c>
      <c r="N12" s="30">
        <v>24</v>
      </c>
      <c r="O12" s="30">
        <v>0</v>
      </c>
      <c r="P12" s="30">
        <v>886</v>
      </c>
      <c r="Q12" s="30">
        <v>0</v>
      </c>
      <c r="R12" s="30">
        <v>669</v>
      </c>
      <c r="S12" s="30">
        <v>0</v>
      </c>
      <c r="T12" s="30">
        <v>287</v>
      </c>
      <c r="U12" s="30">
        <v>0</v>
      </c>
      <c r="V12" s="30">
        <v>46</v>
      </c>
      <c r="W12" s="30">
        <v>0</v>
      </c>
      <c r="X12" s="30">
        <v>30</v>
      </c>
      <c r="Y12" s="30">
        <v>6</v>
      </c>
      <c r="Z12" s="31">
        <v>30</v>
      </c>
      <c r="AA12" s="30">
        <v>6</v>
      </c>
      <c r="AB12" s="30">
        <v>0</v>
      </c>
      <c r="AC12" s="31">
        <v>0</v>
      </c>
    </row>
    <row r="13" spans="1:29" ht="18.75" customHeight="1" x14ac:dyDescent="0.2">
      <c r="A13" s="90"/>
      <c r="B13" s="178" t="s">
        <v>241</v>
      </c>
      <c r="C13" s="179"/>
      <c r="D13" s="31">
        <v>8</v>
      </c>
      <c r="E13" s="50" t="s">
        <v>37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8">
        <v>0</v>
      </c>
      <c r="AA13" s="47">
        <v>0</v>
      </c>
      <c r="AB13" s="47">
        <v>0</v>
      </c>
      <c r="AC13" s="48">
        <v>0</v>
      </c>
    </row>
    <row r="14" spans="1:29" ht="18.75" customHeight="1" x14ac:dyDescent="0.2">
      <c r="A14" s="90"/>
      <c r="B14" s="178" t="s">
        <v>46</v>
      </c>
      <c r="C14" s="179"/>
      <c r="D14" s="31">
        <v>9</v>
      </c>
      <c r="E14" s="50" t="s">
        <v>47</v>
      </c>
      <c r="F14" s="47">
        <v>0</v>
      </c>
      <c r="G14" s="47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1">
        <v>0</v>
      </c>
      <c r="AA14" s="30">
        <v>0</v>
      </c>
      <c r="AB14" s="30">
        <v>0</v>
      </c>
      <c r="AC14" s="31">
        <v>0</v>
      </c>
    </row>
    <row r="15" spans="1:29" ht="18.75" customHeight="1" x14ac:dyDescent="0.2">
      <c r="A15" s="90"/>
      <c r="B15" s="178" t="s">
        <v>48</v>
      </c>
      <c r="C15" s="179"/>
      <c r="D15" s="72">
        <v>10</v>
      </c>
      <c r="E15" s="50" t="s">
        <v>49</v>
      </c>
      <c r="F15" s="47">
        <v>252</v>
      </c>
      <c r="G15" s="47">
        <v>32</v>
      </c>
      <c r="H15" s="30">
        <v>252</v>
      </c>
      <c r="I15" s="30">
        <v>32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1">
        <v>0</v>
      </c>
      <c r="AA15" s="30">
        <v>0</v>
      </c>
      <c r="AB15" s="30">
        <v>0</v>
      </c>
      <c r="AC15" s="31">
        <v>0</v>
      </c>
    </row>
    <row r="16" spans="1:29" ht="18.75" customHeight="1" x14ac:dyDescent="0.2">
      <c r="A16" s="90"/>
      <c r="B16" s="178" t="s">
        <v>38</v>
      </c>
      <c r="C16" s="179"/>
      <c r="D16" s="31">
        <v>11</v>
      </c>
      <c r="E16" s="50" t="s">
        <v>39</v>
      </c>
      <c r="F16" s="47">
        <v>2</v>
      </c>
      <c r="G16" s="47">
        <v>1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2</v>
      </c>
      <c r="Q16" s="47">
        <v>1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8">
        <v>0</v>
      </c>
      <c r="AA16" s="47">
        <v>0</v>
      </c>
      <c r="AB16" s="47">
        <v>0</v>
      </c>
      <c r="AC16" s="48">
        <v>0</v>
      </c>
    </row>
    <row r="17" spans="1:29" ht="18.75" customHeight="1" x14ac:dyDescent="0.2">
      <c r="A17" s="90"/>
      <c r="B17" s="178" t="s">
        <v>90</v>
      </c>
      <c r="C17" s="179"/>
      <c r="D17" s="31">
        <v>12</v>
      </c>
      <c r="E17" s="50" t="s">
        <v>91</v>
      </c>
      <c r="F17" s="47">
        <v>65</v>
      </c>
      <c r="G17" s="47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52</v>
      </c>
      <c r="Q17" s="30">
        <v>0</v>
      </c>
      <c r="R17" s="30">
        <v>13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1">
        <v>0</v>
      </c>
      <c r="AA17" s="30">
        <v>0</v>
      </c>
      <c r="AB17" s="30">
        <v>0</v>
      </c>
      <c r="AC17" s="31">
        <v>0</v>
      </c>
    </row>
    <row r="18" spans="1:29" ht="18.75" customHeight="1" x14ac:dyDescent="0.2">
      <c r="A18" s="175" t="s">
        <v>328</v>
      </c>
      <c r="B18" s="176"/>
      <c r="C18" s="177"/>
      <c r="D18" s="72">
        <v>13</v>
      </c>
      <c r="E18" s="51"/>
      <c r="F18" s="47">
        <f>+F19+F20+F21+F22+F23+F24+F25+F26+F27+F28+F29+F30+F31+F32+F33+F34+F35</f>
        <v>1060</v>
      </c>
      <c r="G18" s="47">
        <f>+G19+G20+G21+G22+G23+G24+G25+G26+G27+G28+G29+G30+G31+G32+G33+G34+G35</f>
        <v>433</v>
      </c>
      <c r="H18" s="47">
        <f>+H19+H20+H21+H22+H23+H24+H25+H26+H27+H28+H29+H30+H31+H32+H33+H34+H35</f>
        <v>988</v>
      </c>
      <c r="I18" s="47">
        <f>+I19+I20+I21+I22+I23+I24+I25+I26+I27+I28+I29+I30+I31+I32+I33+I34+I35</f>
        <v>369</v>
      </c>
      <c r="J18" s="47">
        <f>+J19+J20+J21+J22+J23+J24+J25+J26+J27+J28+J29+J30+J31+J32+J33+J34+J35</f>
        <v>72</v>
      </c>
      <c r="K18" s="47">
        <f>+K19+K20+K21+K22+K23+K24+K25+K27+K28+K26+K29+K30+K31+K32+K33+K34+K35</f>
        <v>64</v>
      </c>
      <c r="L18" s="47">
        <f t="shared" ref="L18:AA18" si="2">+L19+L20+L21+L22+L23+L24+L25+L26+L27+L28+L29+L30+L31+L32+L33+L34+L35</f>
        <v>0</v>
      </c>
      <c r="M18" s="47">
        <f t="shared" si="2"/>
        <v>0</v>
      </c>
      <c r="N18" s="47">
        <f t="shared" si="2"/>
        <v>0</v>
      </c>
      <c r="O18" s="47">
        <f t="shared" si="2"/>
        <v>0</v>
      </c>
      <c r="P18" s="47">
        <f t="shared" si="2"/>
        <v>0</v>
      </c>
      <c r="Q18" s="47">
        <f t="shared" si="2"/>
        <v>0</v>
      </c>
      <c r="R18" s="47">
        <f t="shared" si="2"/>
        <v>0</v>
      </c>
      <c r="S18" s="47">
        <f t="shared" si="2"/>
        <v>0</v>
      </c>
      <c r="T18" s="47">
        <f t="shared" si="2"/>
        <v>0</v>
      </c>
      <c r="U18" s="47">
        <f t="shared" si="2"/>
        <v>0</v>
      </c>
      <c r="V18" s="47">
        <f t="shared" si="2"/>
        <v>0</v>
      </c>
      <c r="W18" s="47">
        <f t="shared" si="2"/>
        <v>0</v>
      </c>
      <c r="X18" s="47">
        <f t="shared" si="2"/>
        <v>0</v>
      </c>
      <c r="Y18" s="47">
        <f t="shared" si="2"/>
        <v>0</v>
      </c>
      <c r="Z18" s="47">
        <f t="shared" si="2"/>
        <v>0</v>
      </c>
      <c r="AA18" s="47">
        <f t="shared" si="2"/>
        <v>0</v>
      </c>
      <c r="AB18" s="47">
        <f>+AB19+AB20+AB21+AB22+AB23+AB24+AB25+AB26+AB27+AB28+AB29+AB30+AB31+AB32+AB33+AB34</f>
        <v>0</v>
      </c>
      <c r="AC18" s="47">
        <f>+AC19+AC20+AC21+AC22+AC23+AC24+AC25+AC26+AC27+AC28+AC29+AC30+AC31+AC32+AC33+AC35</f>
        <v>0</v>
      </c>
    </row>
    <row r="19" spans="1:29" ht="18.75" customHeight="1" x14ac:dyDescent="0.2">
      <c r="A19" s="90"/>
      <c r="B19" s="178" t="s">
        <v>245</v>
      </c>
      <c r="C19" s="179"/>
      <c r="D19" s="31">
        <v>14</v>
      </c>
      <c r="E19" s="50" t="s">
        <v>51</v>
      </c>
      <c r="F19" s="47">
        <v>200</v>
      </c>
      <c r="G19" s="47">
        <v>81</v>
      </c>
      <c r="H19" s="47">
        <v>200</v>
      </c>
      <c r="I19" s="47">
        <v>81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8">
        <v>0</v>
      </c>
      <c r="AA19" s="47">
        <v>0</v>
      </c>
      <c r="AB19" s="47">
        <v>0</v>
      </c>
      <c r="AC19" s="48">
        <v>0</v>
      </c>
    </row>
    <row r="20" spans="1:29" ht="18.75" customHeight="1" x14ac:dyDescent="0.2">
      <c r="A20" s="90"/>
      <c r="B20" s="178" t="s">
        <v>248</v>
      </c>
      <c r="C20" s="179"/>
      <c r="D20" s="31">
        <v>15</v>
      </c>
      <c r="E20" s="50" t="s">
        <v>50</v>
      </c>
      <c r="F20" s="47">
        <v>90</v>
      </c>
      <c r="G20" s="47">
        <v>0</v>
      </c>
      <c r="H20" s="47">
        <v>90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8">
        <v>0</v>
      </c>
      <c r="AA20" s="47">
        <v>0</v>
      </c>
      <c r="AB20" s="47">
        <v>0</v>
      </c>
      <c r="AC20" s="48">
        <v>0</v>
      </c>
    </row>
    <row r="21" spans="1:29" ht="18.75" customHeight="1" x14ac:dyDescent="0.2">
      <c r="A21" s="90"/>
      <c r="B21" s="178" t="s">
        <v>246</v>
      </c>
      <c r="C21" s="179"/>
      <c r="D21" s="72">
        <v>16</v>
      </c>
      <c r="E21" s="50" t="s">
        <v>52</v>
      </c>
      <c r="F21" s="47">
        <v>90</v>
      </c>
      <c r="G21" s="47">
        <v>65</v>
      </c>
      <c r="H21" s="47">
        <v>90</v>
      </c>
      <c r="I21" s="47">
        <v>65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8">
        <v>0</v>
      </c>
      <c r="AA21" s="47">
        <v>0</v>
      </c>
      <c r="AB21" s="47">
        <v>0</v>
      </c>
      <c r="AC21" s="48">
        <v>0</v>
      </c>
    </row>
    <row r="22" spans="1:29" ht="18.75" customHeight="1" x14ac:dyDescent="0.2">
      <c r="A22" s="90"/>
      <c r="B22" s="178" t="s">
        <v>247</v>
      </c>
      <c r="C22" s="179"/>
      <c r="D22" s="31">
        <v>17</v>
      </c>
      <c r="E22" s="50" t="s">
        <v>53</v>
      </c>
      <c r="F22" s="47">
        <v>90</v>
      </c>
      <c r="G22" s="47">
        <v>0</v>
      </c>
      <c r="H22" s="47">
        <v>90</v>
      </c>
      <c r="I22" s="47">
        <v>0</v>
      </c>
      <c r="J22" s="47"/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8">
        <v>0</v>
      </c>
      <c r="AA22" s="47">
        <v>0</v>
      </c>
      <c r="AB22" s="47">
        <v>0</v>
      </c>
      <c r="AC22" s="48">
        <v>0</v>
      </c>
    </row>
    <row r="23" spans="1:29" ht="18.75" customHeight="1" x14ac:dyDescent="0.2">
      <c r="A23" s="90"/>
      <c r="B23" s="178" t="s">
        <v>54</v>
      </c>
      <c r="C23" s="179"/>
      <c r="D23" s="31">
        <v>18</v>
      </c>
      <c r="E23" s="50" t="s">
        <v>55</v>
      </c>
      <c r="F23" s="30">
        <v>50</v>
      </c>
      <c r="G23" s="30">
        <v>25</v>
      </c>
      <c r="H23" s="30">
        <v>50</v>
      </c>
      <c r="I23" s="30">
        <v>25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1">
        <v>0</v>
      </c>
      <c r="AA23" s="30">
        <v>0</v>
      </c>
      <c r="AB23" s="30">
        <v>0</v>
      </c>
      <c r="AC23" s="31">
        <v>0</v>
      </c>
    </row>
    <row r="24" spans="1:29" ht="18.75" customHeight="1" x14ac:dyDescent="0.2">
      <c r="A24" s="90"/>
      <c r="B24" s="178" t="s">
        <v>250</v>
      </c>
      <c r="C24" s="179"/>
      <c r="D24" s="72">
        <v>19</v>
      </c>
      <c r="E24" s="50" t="s">
        <v>62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8">
        <v>0</v>
      </c>
      <c r="AA24" s="47">
        <v>0</v>
      </c>
      <c r="AB24" s="47">
        <v>0</v>
      </c>
      <c r="AC24" s="48">
        <v>0</v>
      </c>
    </row>
    <row r="25" spans="1:29" ht="18.75" customHeight="1" x14ac:dyDescent="0.2">
      <c r="A25" s="90"/>
      <c r="B25" s="178" t="s">
        <v>249</v>
      </c>
      <c r="C25" s="179"/>
      <c r="D25" s="31">
        <v>20</v>
      </c>
      <c r="E25" s="50" t="s">
        <v>65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8">
        <v>0</v>
      </c>
      <c r="AA25" s="47">
        <v>0</v>
      </c>
      <c r="AB25" s="47">
        <v>0</v>
      </c>
      <c r="AC25" s="48">
        <v>0</v>
      </c>
    </row>
    <row r="26" spans="1:29" ht="18.75" customHeight="1" x14ac:dyDescent="0.2">
      <c r="A26" s="90"/>
      <c r="B26" s="178" t="s">
        <v>63</v>
      </c>
      <c r="C26" s="179"/>
      <c r="D26" s="31">
        <v>21</v>
      </c>
      <c r="E26" s="50" t="s">
        <v>64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1">
        <v>0</v>
      </c>
      <c r="AA26" s="30">
        <v>0</v>
      </c>
      <c r="AB26" s="30">
        <v>0</v>
      </c>
      <c r="AC26" s="31">
        <v>0</v>
      </c>
    </row>
    <row r="27" spans="1:29" ht="18.75" customHeight="1" x14ac:dyDescent="0.2">
      <c r="A27" s="90"/>
      <c r="B27" s="178" t="s">
        <v>291</v>
      </c>
      <c r="C27" s="179"/>
      <c r="D27" s="72">
        <v>22</v>
      </c>
      <c r="E27" s="50" t="s">
        <v>56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8">
        <v>0</v>
      </c>
      <c r="AA27" s="47">
        <v>0</v>
      </c>
      <c r="AB27" s="47">
        <v>0</v>
      </c>
      <c r="AC27" s="48">
        <v>0</v>
      </c>
    </row>
    <row r="28" spans="1:29" ht="18.75" customHeight="1" x14ac:dyDescent="0.2">
      <c r="A28" s="90"/>
      <c r="B28" s="178" t="s">
        <v>292</v>
      </c>
      <c r="C28" s="179"/>
      <c r="D28" s="31">
        <v>23</v>
      </c>
      <c r="E28" s="50" t="s">
        <v>57</v>
      </c>
      <c r="F28" s="30">
        <v>540</v>
      </c>
      <c r="G28" s="30">
        <v>262</v>
      </c>
      <c r="H28" s="30">
        <v>468</v>
      </c>
      <c r="I28" s="30">
        <v>198</v>
      </c>
      <c r="J28" s="30">
        <v>72</v>
      </c>
      <c r="K28" s="30">
        <v>64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1">
        <v>0</v>
      </c>
      <c r="AA28" s="30">
        <v>0</v>
      </c>
      <c r="AB28" s="30">
        <v>0</v>
      </c>
      <c r="AC28" s="31">
        <v>0</v>
      </c>
    </row>
    <row r="29" spans="1:29" ht="18.75" customHeight="1" x14ac:dyDescent="0.2">
      <c r="A29" s="181"/>
      <c r="B29" s="197" t="s">
        <v>251</v>
      </c>
      <c r="C29" s="79" t="s">
        <v>284</v>
      </c>
      <c r="D29" s="31">
        <v>24</v>
      </c>
      <c r="E29" s="50" t="s">
        <v>58</v>
      </c>
      <c r="F29" s="47">
        <v>0</v>
      </c>
      <c r="G29" s="47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1">
        <v>0</v>
      </c>
      <c r="AA29" s="30">
        <v>0</v>
      </c>
      <c r="AB29" s="30">
        <v>0</v>
      </c>
      <c r="AC29" s="31">
        <v>0</v>
      </c>
    </row>
    <row r="30" spans="1:29" ht="18.75" customHeight="1" x14ac:dyDescent="0.2">
      <c r="A30" s="182"/>
      <c r="B30" s="197"/>
      <c r="C30" s="79" t="s">
        <v>283</v>
      </c>
      <c r="D30" s="72">
        <v>25</v>
      </c>
      <c r="E30" s="50" t="s">
        <v>59</v>
      </c>
      <c r="F30" s="30">
        <v>0</v>
      </c>
      <c r="G30" s="30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8">
        <v>0</v>
      </c>
      <c r="AA30" s="47">
        <v>0</v>
      </c>
      <c r="AB30" s="47">
        <v>0</v>
      </c>
      <c r="AC30" s="48">
        <v>0</v>
      </c>
    </row>
    <row r="31" spans="1:29" ht="18.75" customHeight="1" x14ac:dyDescent="0.2">
      <c r="A31" s="90"/>
      <c r="B31" s="91" t="s">
        <v>322</v>
      </c>
      <c r="C31" s="81"/>
      <c r="D31" s="31">
        <v>26</v>
      </c>
      <c r="E31" s="50">
        <v>98001</v>
      </c>
      <c r="F31" s="30">
        <v>0</v>
      </c>
      <c r="G31" s="30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8">
        <v>0</v>
      </c>
      <c r="AA31" s="47">
        <v>0</v>
      </c>
      <c r="AB31" s="47">
        <v>0</v>
      </c>
      <c r="AC31" s="48">
        <v>0</v>
      </c>
    </row>
    <row r="32" spans="1:29" ht="18.75" customHeight="1" x14ac:dyDescent="0.2">
      <c r="A32" s="90"/>
      <c r="B32" s="178" t="s">
        <v>282</v>
      </c>
      <c r="C32" s="179"/>
      <c r="D32" s="31">
        <v>27</v>
      </c>
      <c r="E32" s="50" t="s">
        <v>60</v>
      </c>
      <c r="F32" s="47">
        <v>0</v>
      </c>
      <c r="G32" s="47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1">
        <v>0</v>
      </c>
      <c r="AA32" s="30">
        <v>0</v>
      </c>
      <c r="AB32" s="30">
        <v>0</v>
      </c>
      <c r="AC32" s="31">
        <v>0</v>
      </c>
    </row>
    <row r="33" spans="1:29" ht="18.75" customHeight="1" x14ac:dyDescent="0.2">
      <c r="A33" s="90"/>
      <c r="B33" s="178" t="s">
        <v>281</v>
      </c>
      <c r="C33" s="179"/>
      <c r="D33" s="72">
        <v>28</v>
      </c>
      <c r="E33" s="50" t="s">
        <v>61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8">
        <v>0</v>
      </c>
      <c r="AA33" s="47">
        <v>0</v>
      </c>
      <c r="AB33" s="47">
        <v>0</v>
      </c>
      <c r="AC33" s="48">
        <v>0</v>
      </c>
    </row>
    <row r="34" spans="1:29" ht="18.75" customHeight="1" x14ac:dyDescent="0.2">
      <c r="A34" s="90"/>
      <c r="B34" s="178" t="s">
        <v>176</v>
      </c>
      <c r="C34" s="179"/>
      <c r="D34" s="31">
        <v>29</v>
      </c>
      <c r="E34" s="50" t="s">
        <v>177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8">
        <v>0</v>
      </c>
      <c r="AA34" s="47">
        <v>0</v>
      </c>
      <c r="AB34" s="47">
        <v>0</v>
      </c>
      <c r="AC34" s="48">
        <v>0</v>
      </c>
    </row>
    <row r="35" spans="1:29" ht="18.75" customHeight="1" x14ac:dyDescent="0.2">
      <c r="A35" s="90"/>
      <c r="B35" s="178" t="s">
        <v>252</v>
      </c>
      <c r="C35" s="179"/>
      <c r="D35" s="31">
        <v>30</v>
      </c>
      <c r="E35" s="50" t="s">
        <v>102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1">
        <v>0</v>
      </c>
      <c r="AA35" s="30">
        <v>0</v>
      </c>
      <c r="AB35" s="30">
        <v>0</v>
      </c>
      <c r="AC35" s="31">
        <v>0</v>
      </c>
    </row>
    <row r="36" spans="1:29" ht="17.25" customHeight="1" x14ac:dyDescent="0.2">
      <c r="A36" s="183" t="s">
        <v>331</v>
      </c>
      <c r="B36" s="184"/>
      <c r="C36" s="93" t="s">
        <v>332</v>
      </c>
      <c r="D36" s="72">
        <v>31</v>
      </c>
      <c r="E36" s="51"/>
      <c r="F36" s="47">
        <f>+F37+F38+F39+F40+F41+F42+F43+F44+F45+F46+F47+F48+F49+F49</f>
        <v>5166</v>
      </c>
      <c r="G36" s="47">
        <f t="shared" ref="G36:R36" si="3">+G37+G38+G39+G40+G41+G42+G43+G44+G45+G46+G47+G48+G49</f>
        <v>2506</v>
      </c>
      <c r="H36" s="47">
        <f t="shared" si="3"/>
        <v>1588</v>
      </c>
      <c r="I36" s="47">
        <f t="shared" si="3"/>
        <v>757</v>
      </c>
      <c r="J36" s="47">
        <f t="shared" si="3"/>
        <v>769</v>
      </c>
      <c r="K36" s="47">
        <f t="shared" si="3"/>
        <v>373</v>
      </c>
      <c r="L36" s="47">
        <f t="shared" si="3"/>
        <v>787</v>
      </c>
      <c r="M36" s="47">
        <f t="shared" si="3"/>
        <v>377</v>
      </c>
      <c r="N36" s="47">
        <f t="shared" si="3"/>
        <v>803</v>
      </c>
      <c r="O36" s="47">
        <f t="shared" si="3"/>
        <v>373</v>
      </c>
      <c r="P36" s="47">
        <f t="shared" si="3"/>
        <v>644</v>
      </c>
      <c r="Q36" s="47">
        <f t="shared" si="3"/>
        <v>367</v>
      </c>
      <c r="R36" s="47">
        <f t="shared" si="3"/>
        <v>241</v>
      </c>
      <c r="S36" s="47">
        <f>+S38+S39+S40+S37+S41+S42+S43+S44+S45+S46+S47+S48+S49</f>
        <v>106</v>
      </c>
      <c r="T36" s="47">
        <f t="shared" ref="T36:Y36" si="4">+T37+T38+T39+T40+T41+T42+T43+T44+T45+T46+T47+T48+T49</f>
        <v>162</v>
      </c>
      <c r="U36" s="47">
        <f t="shared" si="4"/>
        <v>56</v>
      </c>
      <c r="V36" s="47">
        <f t="shared" si="4"/>
        <v>102</v>
      </c>
      <c r="W36" s="47">
        <f t="shared" si="4"/>
        <v>50</v>
      </c>
      <c r="X36" s="47">
        <f t="shared" si="4"/>
        <v>70</v>
      </c>
      <c r="Y36" s="47">
        <f t="shared" si="4"/>
        <v>47</v>
      </c>
      <c r="Z36" s="47">
        <v>0</v>
      </c>
      <c r="AA36" s="47">
        <v>0</v>
      </c>
      <c r="AB36" s="47">
        <f t="shared" ref="AB36:AC36" si="5">AB37+AB38+AB39+AB40+AB41+AB42+AB43+AB44+AB45+AB46+AB47+AB48+AB49</f>
        <v>0</v>
      </c>
      <c r="AC36" s="47">
        <f t="shared" si="5"/>
        <v>0</v>
      </c>
    </row>
    <row r="37" spans="1:29" ht="17.25" customHeight="1" x14ac:dyDescent="0.2">
      <c r="A37" s="90"/>
      <c r="B37" s="178" t="s">
        <v>257</v>
      </c>
      <c r="C37" s="179"/>
      <c r="D37" s="31">
        <v>32</v>
      </c>
      <c r="E37" s="50" t="s">
        <v>71</v>
      </c>
      <c r="F37" s="47">
        <v>1750</v>
      </c>
      <c r="G37" s="47">
        <v>689</v>
      </c>
      <c r="H37" s="47">
        <v>758</v>
      </c>
      <c r="I37" s="47">
        <v>385</v>
      </c>
      <c r="J37" s="47">
        <v>181</v>
      </c>
      <c r="K37" s="47">
        <v>85</v>
      </c>
      <c r="L37" s="47">
        <v>210</v>
      </c>
      <c r="M37" s="47">
        <v>77</v>
      </c>
      <c r="N37" s="47">
        <v>215</v>
      </c>
      <c r="O37" s="47">
        <v>68</v>
      </c>
      <c r="P37" s="47">
        <v>185</v>
      </c>
      <c r="Q37" s="47">
        <v>74</v>
      </c>
      <c r="R37" s="47">
        <v>97</v>
      </c>
      <c r="S37" s="47">
        <v>0</v>
      </c>
      <c r="T37" s="47">
        <v>76</v>
      </c>
      <c r="U37" s="47">
        <v>0</v>
      </c>
      <c r="V37" s="47">
        <v>28</v>
      </c>
      <c r="W37" s="47">
        <v>0</v>
      </c>
      <c r="X37" s="47">
        <v>0</v>
      </c>
      <c r="Y37" s="47">
        <v>0</v>
      </c>
      <c r="Z37" s="48">
        <v>0</v>
      </c>
      <c r="AA37" s="47">
        <v>0</v>
      </c>
      <c r="AB37" s="47">
        <v>0</v>
      </c>
      <c r="AC37" s="48">
        <v>0</v>
      </c>
    </row>
    <row r="38" spans="1:29" ht="17.25" customHeight="1" x14ac:dyDescent="0.2">
      <c r="A38" s="90"/>
      <c r="B38" s="178" t="s">
        <v>254</v>
      </c>
      <c r="C38" s="179"/>
      <c r="D38" s="31">
        <v>33</v>
      </c>
      <c r="E38" s="50" t="s">
        <v>72</v>
      </c>
      <c r="F38" s="47">
        <v>2758</v>
      </c>
      <c r="G38" s="47">
        <v>1568</v>
      </c>
      <c r="H38" s="47">
        <v>600</v>
      </c>
      <c r="I38" s="47">
        <v>362</v>
      </c>
      <c r="J38" s="47">
        <v>568</v>
      </c>
      <c r="K38" s="47">
        <v>278</v>
      </c>
      <c r="L38" s="47">
        <v>459</v>
      </c>
      <c r="M38" s="47">
        <v>248</v>
      </c>
      <c r="N38" s="47">
        <v>482</v>
      </c>
      <c r="O38" s="47">
        <v>249</v>
      </c>
      <c r="P38" s="47">
        <v>361</v>
      </c>
      <c r="Q38" s="47">
        <v>246</v>
      </c>
      <c r="R38" s="47">
        <v>112</v>
      </c>
      <c r="S38" s="47">
        <v>82</v>
      </c>
      <c r="T38" s="47">
        <v>64</v>
      </c>
      <c r="U38" s="47">
        <v>36</v>
      </c>
      <c r="V38" s="47">
        <v>52</v>
      </c>
      <c r="W38" s="47">
        <v>30</v>
      </c>
      <c r="X38" s="47">
        <v>60</v>
      </c>
      <c r="Y38" s="47">
        <v>37</v>
      </c>
      <c r="Z38" s="48">
        <v>0</v>
      </c>
      <c r="AA38" s="47">
        <v>0</v>
      </c>
      <c r="AB38" s="47">
        <v>0</v>
      </c>
      <c r="AC38" s="48">
        <v>0</v>
      </c>
    </row>
    <row r="39" spans="1:29" ht="17.25" customHeight="1" x14ac:dyDescent="0.2">
      <c r="A39" s="90"/>
      <c r="B39" s="178" t="s">
        <v>255</v>
      </c>
      <c r="C39" s="179"/>
      <c r="D39" s="72">
        <v>34</v>
      </c>
      <c r="E39" s="50" t="s">
        <v>74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8">
        <v>0</v>
      </c>
      <c r="AA39" s="47">
        <v>0</v>
      </c>
      <c r="AB39" s="47">
        <v>0</v>
      </c>
      <c r="AC39" s="48">
        <v>0</v>
      </c>
    </row>
    <row r="40" spans="1:29" ht="17.25" customHeight="1" x14ac:dyDescent="0.2">
      <c r="A40" s="90"/>
      <c r="B40" s="178" t="s">
        <v>260</v>
      </c>
      <c r="C40" s="179"/>
      <c r="D40" s="31">
        <v>35</v>
      </c>
      <c r="E40" s="50" t="s">
        <v>75</v>
      </c>
      <c r="F40" s="47">
        <v>160</v>
      </c>
      <c r="G40" s="47">
        <v>0</v>
      </c>
      <c r="H40" s="47">
        <v>160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8">
        <v>0</v>
      </c>
      <c r="AA40" s="47">
        <v>0</v>
      </c>
      <c r="AB40" s="47">
        <v>0</v>
      </c>
      <c r="AC40" s="48">
        <v>0</v>
      </c>
    </row>
    <row r="41" spans="1:29" ht="17.25" customHeight="1" x14ac:dyDescent="0.2">
      <c r="A41" s="90"/>
      <c r="B41" s="178" t="s">
        <v>261</v>
      </c>
      <c r="C41" s="179"/>
      <c r="D41" s="31">
        <v>36</v>
      </c>
      <c r="E41" s="50" t="s">
        <v>96</v>
      </c>
      <c r="F41" s="47">
        <v>180</v>
      </c>
      <c r="G41" s="47">
        <v>90</v>
      </c>
      <c r="H41" s="47">
        <v>70</v>
      </c>
      <c r="I41" s="47">
        <v>10</v>
      </c>
      <c r="J41" s="47">
        <v>20</v>
      </c>
      <c r="K41" s="47">
        <v>10</v>
      </c>
      <c r="L41" s="47">
        <v>20</v>
      </c>
      <c r="M41" s="47">
        <v>10</v>
      </c>
      <c r="N41" s="47">
        <v>20</v>
      </c>
      <c r="O41" s="47">
        <v>10</v>
      </c>
      <c r="P41" s="47">
        <v>10</v>
      </c>
      <c r="Q41" s="47">
        <v>10</v>
      </c>
      <c r="R41" s="47">
        <v>10</v>
      </c>
      <c r="S41" s="47">
        <v>10</v>
      </c>
      <c r="T41" s="47">
        <v>10</v>
      </c>
      <c r="U41" s="47">
        <v>10</v>
      </c>
      <c r="V41" s="47">
        <v>10</v>
      </c>
      <c r="W41" s="47">
        <v>10</v>
      </c>
      <c r="X41" s="47">
        <v>10</v>
      </c>
      <c r="Y41" s="47">
        <v>10</v>
      </c>
      <c r="Z41" s="48">
        <v>0</v>
      </c>
      <c r="AA41" s="47">
        <v>0</v>
      </c>
      <c r="AB41" s="47">
        <v>0</v>
      </c>
      <c r="AC41" s="48">
        <v>0</v>
      </c>
    </row>
    <row r="42" spans="1:29" ht="17.25" customHeight="1" x14ac:dyDescent="0.2">
      <c r="A42" s="90"/>
      <c r="B42" s="178" t="s">
        <v>258</v>
      </c>
      <c r="C42" s="179"/>
      <c r="D42" s="72">
        <v>37</v>
      </c>
      <c r="E42" s="50" t="s">
        <v>97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8">
        <v>0</v>
      </c>
      <c r="AA42" s="47">
        <v>0</v>
      </c>
      <c r="AB42" s="47">
        <v>0</v>
      </c>
      <c r="AC42" s="48">
        <v>0</v>
      </c>
    </row>
    <row r="43" spans="1:29" ht="17.25" customHeight="1" x14ac:dyDescent="0.2">
      <c r="A43" s="90"/>
      <c r="B43" s="178" t="s">
        <v>259</v>
      </c>
      <c r="C43" s="179"/>
      <c r="D43" s="31">
        <v>38</v>
      </c>
      <c r="E43" s="50" t="s">
        <v>95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8">
        <v>0</v>
      </c>
      <c r="AA43" s="47">
        <v>0</v>
      </c>
      <c r="AB43" s="47">
        <v>0</v>
      </c>
      <c r="AC43" s="48">
        <v>0</v>
      </c>
    </row>
    <row r="44" spans="1:29" ht="17.25" customHeight="1" x14ac:dyDescent="0.2">
      <c r="A44" s="90"/>
      <c r="B44" s="178" t="s">
        <v>253</v>
      </c>
      <c r="C44" s="179"/>
      <c r="D44" s="31">
        <v>39</v>
      </c>
      <c r="E44" s="50" t="s">
        <v>73</v>
      </c>
      <c r="F44" s="47">
        <v>318</v>
      </c>
      <c r="G44" s="47">
        <v>159</v>
      </c>
      <c r="H44" s="47">
        <v>0</v>
      </c>
      <c r="I44" s="47">
        <v>0</v>
      </c>
      <c r="J44" s="47">
        <v>0</v>
      </c>
      <c r="K44" s="47">
        <v>0</v>
      </c>
      <c r="L44" s="47">
        <v>98</v>
      </c>
      <c r="M44" s="47">
        <v>42</v>
      </c>
      <c r="N44" s="47">
        <v>86</v>
      </c>
      <c r="O44" s="47">
        <v>46</v>
      </c>
      <c r="P44" s="47">
        <v>88</v>
      </c>
      <c r="Q44" s="47">
        <v>37</v>
      </c>
      <c r="R44" s="47">
        <v>22</v>
      </c>
      <c r="S44" s="47">
        <v>14</v>
      </c>
      <c r="T44" s="47">
        <v>12</v>
      </c>
      <c r="U44" s="47">
        <v>10</v>
      </c>
      <c r="V44" s="47">
        <v>12</v>
      </c>
      <c r="W44" s="47">
        <v>10</v>
      </c>
      <c r="X44" s="47">
        <v>0</v>
      </c>
      <c r="Y44" s="47">
        <v>0</v>
      </c>
      <c r="Z44" s="48">
        <v>0</v>
      </c>
      <c r="AA44" s="47">
        <v>0</v>
      </c>
      <c r="AB44" s="47">
        <v>0</v>
      </c>
      <c r="AC44" s="48">
        <v>0</v>
      </c>
    </row>
    <row r="45" spans="1:29" ht="17.25" customHeight="1" x14ac:dyDescent="0.2">
      <c r="A45" s="90"/>
      <c r="B45" s="178" t="s">
        <v>256</v>
      </c>
      <c r="C45" s="179"/>
      <c r="D45" s="72">
        <v>40</v>
      </c>
      <c r="E45" s="50" t="s">
        <v>76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47">
        <v>0</v>
      </c>
      <c r="X45" s="47">
        <v>0</v>
      </c>
      <c r="Y45" s="47">
        <v>0</v>
      </c>
      <c r="Z45" s="48">
        <v>0</v>
      </c>
      <c r="AA45" s="47">
        <v>0</v>
      </c>
      <c r="AB45" s="47">
        <v>0</v>
      </c>
      <c r="AC45" s="48">
        <v>0</v>
      </c>
    </row>
    <row r="46" spans="1:29" ht="17.25" customHeight="1" x14ac:dyDescent="0.2">
      <c r="A46" s="90"/>
      <c r="B46" s="178" t="s">
        <v>178</v>
      </c>
      <c r="C46" s="179"/>
      <c r="D46" s="31">
        <v>41</v>
      </c>
      <c r="E46" s="50" t="s">
        <v>179</v>
      </c>
      <c r="F46" s="47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47">
        <v>0</v>
      </c>
      <c r="X46" s="47">
        <v>0</v>
      </c>
      <c r="Y46" s="47">
        <v>0</v>
      </c>
      <c r="Z46" s="48">
        <v>0</v>
      </c>
      <c r="AA46" s="47">
        <v>0</v>
      </c>
      <c r="AB46" s="47">
        <v>0</v>
      </c>
      <c r="AC46" s="48">
        <v>0</v>
      </c>
    </row>
    <row r="47" spans="1:29" ht="17.25" customHeight="1" x14ac:dyDescent="0.2">
      <c r="A47" s="90"/>
      <c r="B47" s="178" t="s">
        <v>111</v>
      </c>
      <c r="C47" s="179"/>
      <c r="D47" s="31">
        <v>42</v>
      </c>
      <c r="E47" s="50" t="s">
        <v>112</v>
      </c>
      <c r="F47" s="47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47">
        <v>0</v>
      </c>
      <c r="X47" s="47">
        <v>0</v>
      </c>
      <c r="Y47" s="47">
        <v>0</v>
      </c>
      <c r="Z47" s="48">
        <v>0</v>
      </c>
      <c r="AA47" s="47">
        <v>0</v>
      </c>
      <c r="AB47" s="47">
        <v>0</v>
      </c>
      <c r="AC47" s="48">
        <v>0</v>
      </c>
    </row>
    <row r="48" spans="1:29" ht="17.25" customHeight="1" x14ac:dyDescent="0.2">
      <c r="A48" s="181"/>
      <c r="B48" s="197" t="s">
        <v>278</v>
      </c>
      <c r="C48" s="79" t="s">
        <v>276</v>
      </c>
      <c r="D48" s="72">
        <v>43</v>
      </c>
      <c r="E48" s="50" t="s">
        <v>109</v>
      </c>
      <c r="F48" s="47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47">
        <v>0</v>
      </c>
      <c r="X48" s="47">
        <v>0</v>
      </c>
      <c r="Y48" s="47">
        <v>0</v>
      </c>
      <c r="Z48" s="48">
        <v>0</v>
      </c>
      <c r="AA48" s="47">
        <v>0</v>
      </c>
      <c r="AB48" s="47">
        <v>0</v>
      </c>
      <c r="AC48" s="48">
        <v>0</v>
      </c>
    </row>
    <row r="49" spans="1:29" ht="17.25" customHeight="1" x14ac:dyDescent="0.2">
      <c r="A49" s="182"/>
      <c r="B49" s="197"/>
      <c r="C49" s="79" t="s">
        <v>262</v>
      </c>
      <c r="D49" s="31">
        <v>44</v>
      </c>
      <c r="E49" s="50" t="s">
        <v>110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47">
        <v>0</v>
      </c>
      <c r="X49" s="47">
        <v>0</v>
      </c>
      <c r="Y49" s="47">
        <v>0</v>
      </c>
      <c r="Z49" s="48">
        <v>0</v>
      </c>
      <c r="AA49" s="47">
        <v>0</v>
      </c>
      <c r="AB49" s="47">
        <v>0</v>
      </c>
      <c r="AC49" s="48">
        <v>0</v>
      </c>
    </row>
    <row r="50" spans="1:29" ht="17.25" customHeight="1" x14ac:dyDescent="0.2">
      <c r="A50" s="183" t="s">
        <v>333</v>
      </c>
      <c r="B50" s="184"/>
      <c r="C50" s="93" t="s">
        <v>334</v>
      </c>
      <c r="D50" s="31">
        <v>45</v>
      </c>
      <c r="E50" s="51"/>
      <c r="F50" s="30">
        <f t="shared" ref="F50:P50" si="6">+F51+F52+F53+F54+F55</f>
        <v>458</v>
      </c>
      <c r="G50" s="30">
        <f t="shared" si="6"/>
        <v>210</v>
      </c>
      <c r="H50" s="30">
        <f t="shared" si="6"/>
        <v>191</v>
      </c>
      <c r="I50" s="30">
        <f t="shared" si="6"/>
        <v>88</v>
      </c>
      <c r="J50" s="30">
        <f t="shared" si="6"/>
        <v>60</v>
      </c>
      <c r="K50" s="30">
        <f t="shared" si="6"/>
        <v>38</v>
      </c>
      <c r="L50" s="30">
        <f t="shared" si="6"/>
        <v>36</v>
      </c>
      <c r="M50" s="30">
        <f t="shared" si="6"/>
        <v>19</v>
      </c>
      <c r="N50" s="30">
        <f t="shared" si="6"/>
        <v>33</v>
      </c>
      <c r="O50" s="30">
        <f t="shared" si="6"/>
        <v>16</v>
      </c>
      <c r="P50" s="30">
        <f t="shared" si="6"/>
        <v>36</v>
      </c>
      <c r="Q50" s="30">
        <f>+Q51+Q52+Q54+Q55</f>
        <v>16</v>
      </c>
      <c r="R50" s="30">
        <f>+R51+R52+R53+R54+R55</f>
        <v>34</v>
      </c>
      <c r="S50" s="30">
        <f>+S51+S52+S53+S54+S55+S56</f>
        <v>20</v>
      </c>
      <c r="T50" s="30">
        <f>+T51+T52+T53+T54+T55+T55</f>
        <v>24</v>
      </c>
      <c r="U50" s="30">
        <f t="shared" ref="U50:AA50" si="7">+U51+U52+U53+U54+U55</f>
        <v>9</v>
      </c>
      <c r="V50" s="30">
        <f t="shared" si="7"/>
        <v>18</v>
      </c>
      <c r="W50" s="30">
        <f t="shared" si="7"/>
        <v>6</v>
      </c>
      <c r="X50" s="30">
        <f t="shared" si="7"/>
        <v>16</v>
      </c>
      <c r="Y50" s="30">
        <f t="shared" si="7"/>
        <v>2</v>
      </c>
      <c r="Z50" s="30">
        <f t="shared" si="7"/>
        <v>10</v>
      </c>
      <c r="AA50" s="30">
        <f t="shared" si="7"/>
        <v>2</v>
      </c>
      <c r="AB50" s="30">
        <f t="shared" ref="AB50:AC50" si="8">AB51+AB52+AB53+AB54+AB55</f>
        <v>0</v>
      </c>
      <c r="AC50" s="30">
        <f t="shared" si="8"/>
        <v>0</v>
      </c>
    </row>
    <row r="51" spans="1:29" ht="17.25" customHeight="1" x14ac:dyDescent="0.2">
      <c r="A51" s="90"/>
      <c r="B51" s="178" t="s">
        <v>123</v>
      </c>
      <c r="C51" s="179"/>
      <c r="D51" s="72">
        <v>46</v>
      </c>
      <c r="E51" s="50" t="s">
        <v>124</v>
      </c>
      <c r="F51" s="47">
        <v>346</v>
      </c>
      <c r="G51" s="47">
        <v>152</v>
      </c>
      <c r="H51" s="47">
        <v>125</v>
      </c>
      <c r="I51" s="47">
        <v>64</v>
      </c>
      <c r="J51" s="47">
        <v>38</v>
      </c>
      <c r="K51" s="47">
        <v>22</v>
      </c>
      <c r="L51" s="47">
        <v>24</v>
      </c>
      <c r="M51" s="47">
        <v>11</v>
      </c>
      <c r="N51" s="47">
        <v>25</v>
      </c>
      <c r="O51" s="47">
        <v>10</v>
      </c>
      <c r="P51" s="47">
        <v>32</v>
      </c>
      <c r="Q51" s="47">
        <v>12</v>
      </c>
      <c r="R51" s="47">
        <v>34</v>
      </c>
      <c r="S51" s="47">
        <v>14</v>
      </c>
      <c r="T51" s="47">
        <v>24</v>
      </c>
      <c r="U51" s="47">
        <v>9</v>
      </c>
      <c r="V51" s="47">
        <v>18</v>
      </c>
      <c r="W51" s="47">
        <v>6</v>
      </c>
      <c r="X51" s="47">
        <v>16</v>
      </c>
      <c r="Y51" s="47">
        <v>2</v>
      </c>
      <c r="Z51" s="48">
        <v>10</v>
      </c>
      <c r="AA51" s="47">
        <v>2</v>
      </c>
      <c r="AB51" s="47">
        <v>0</v>
      </c>
      <c r="AC51" s="48">
        <v>0</v>
      </c>
    </row>
    <row r="52" spans="1:29" ht="17.25" customHeight="1" x14ac:dyDescent="0.2">
      <c r="A52" s="90"/>
      <c r="B52" s="178" t="s">
        <v>323</v>
      </c>
      <c r="C52" s="179"/>
      <c r="D52" s="31">
        <v>47</v>
      </c>
      <c r="E52" s="50" t="s">
        <v>122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47">
        <v>0</v>
      </c>
      <c r="X52" s="47">
        <v>0</v>
      </c>
      <c r="Y52" s="47">
        <v>0</v>
      </c>
      <c r="Z52" s="48">
        <v>0</v>
      </c>
      <c r="AA52" s="47">
        <v>0</v>
      </c>
      <c r="AB52" s="30">
        <v>0</v>
      </c>
      <c r="AC52" s="31">
        <v>0</v>
      </c>
    </row>
    <row r="53" spans="1:29" ht="17.25" customHeight="1" x14ac:dyDescent="0.2">
      <c r="A53" s="90"/>
      <c r="B53" s="178" t="s">
        <v>324</v>
      </c>
      <c r="C53" s="179"/>
      <c r="D53" s="31">
        <v>48</v>
      </c>
      <c r="E53" s="50">
        <v>42002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47">
        <v>0</v>
      </c>
      <c r="X53" s="47">
        <v>0</v>
      </c>
      <c r="Y53" s="47">
        <v>0</v>
      </c>
      <c r="Z53" s="48">
        <v>0</v>
      </c>
      <c r="AA53" s="47">
        <v>0</v>
      </c>
      <c r="AB53" s="30">
        <v>0</v>
      </c>
      <c r="AC53" s="31">
        <v>0</v>
      </c>
    </row>
    <row r="54" spans="1:29" ht="17.25" customHeight="1" x14ac:dyDescent="0.2">
      <c r="A54" s="90"/>
      <c r="B54" s="178" t="s">
        <v>125</v>
      </c>
      <c r="C54" s="179"/>
      <c r="D54" s="72">
        <v>49</v>
      </c>
      <c r="E54" s="50" t="s">
        <v>126</v>
      </c>
      <c r="F54" s="47">
        <v>112</v>
      </c>
      <c r="G54" s="47">
        <v>58</v>
      </c>
      <c r="H54" s="47">
        <v>66</v>
      </c>
      <c r="I54" s="47">
        <v>24</v>
      </c>
      <c r="J54" s="47">
        <v>22</v>
      </c>
      <c r="K54" s="47">
        <v>16</v>
      </c>
      <c r="L54" s="47">
        <v>12</v>
      </c>
      <c r="M54" s="47">
        <v>8</v>
      </c>
      <c r="N54" s="47">
        <v>8</v>
      </c>
      <c r="O54" s="47">
        <v>6</v>
      </c>
      <c r="P54" s="47">
        <v>4</v>
      </c>
      <c r="Q54" s="47">
        <v>4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47">
        <v>0</v>
      </c>
      <c r="X54" s="47">
        <v>0</v>
      </c>
      <c r="Y54" s="47">
        <v>0</v>
      </c>
      <c r="Z54" s="48">
        <v>0</v>
      </c>
      <c r="AA54" s="47">
        <v>0</v>
      </c>
      <c r="AB54" s="30">
        <v>0</v>
      </c>
      <c r="AC54" s="31">
        <v>0</v>
      </c>
    </row>
    <row r="55" spans="1:29" ht="17.25" customHeight="1" x14ac:dyDescent="0.2">
      <c r="A55" s="90"/>
      <c r="B55" s="178" t="s">
        <v>280</v>
      </c>
      <c r="C55" s="179"/>
      <c r="D55" s="31">
        <v>50</v>
      </c>
      <c r="E55" s="50" t="s">
        <v>127</v>
      </c>
      <c r="F55" s="47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47">
        <v>0</v>
      </c>
      <c r="X55" s="47">
        <v>0</v>
      </c>
      <c r="Y55" s="47">
        <v>0</v>
      </c>
      <c r="Z55" s="48">
        <v>0</v>
      </c>
      <c r="AA55" s="47">
        <v>0</v>
      </c>
      <c r="AB55" s="30">
        <v>0</v>
      </c>
      <c r="AC55" s="31">
        <v>0</v>
      </c>
    </row>
    <row r="56" spans="1:29" ht="17.25" customHeight="1" x14ac:dyDescent="0.2">
      <c r="A56" s="183" t="s">
        <v>335</v>
      </c>
      <c r="B56" s="184"/>
      <c r="C56" s="93" t="s">
        <v>336</v>
      </c>
      <c r="D56" s="31">
        <v>51</v>
      </c>
      <c r="E56" s="51"/>
      <c r="F56" s="30">
        <f>+F57+F58+F59+F60+F61</f>
        <v>48</v>
      </c>
      <c r="G56" s="30">
        <f>+G57+G58+G59+G60+G61</f>
        <v>24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f t="shared" ref="P56:W56" si="9">+P57+P58+P59+P60+P61</f>
        <v>12</v>
      </c>
      <c r="Q56" s="30">
        <f t="shared" si="9"/>
        <v>6</v>
      </c>
      <c r="R56" s="30">
        <f t="shared" si="9"/>
        <v>12</v>
      </c>
      <c r="S56" s="30">
        <f t="shared" si="9"/>
        <v>6</v>
      </c>
      <c r="T56" s="30">
        <f t="shared" si="9"/>
        <v>12</v>
      </c>
      <c r="U56" s="30">
        <f t="shared" si="9"/>
        <v>6</v>
      </c>
      <c r="V56" s="30">
        <f t="shared" si="9"/>
        <v>12</v>
      </c>
      <c r="W56" s="30">
        <f t="shared" si="9"/>
        <v>6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</row>
    <row r="57" spans="1:29" ht="17.25" customHeight="1" x14ac:dyDescent="0.2">
      <c r="A57" s="90"/>
      <c r="B57" s="178" t="s">
        <v>168</v>
      </c>
      <c r="C57" s="179"/>
      <c r="D57" s="72">
        <v>52</v>
      </c>
      <c r="E57" s="50" t="s">
        <v>169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47">
        <v>0</v>
      </c>
      <c r="X57" s="47">
        <v>0</v>
      </c>
      <c r="Y57" s="47">
        <v>0</v>
      </c>
      <c r="Z57" s="48">
        <v>0</v>
      </c>
      <c r="AA57" s="47">
        <v>0</v>
      </c>
      <c r="AB57" s="30">
        <v>0</v>
      </c>
      <c r="AC57" s="31">
        <v>0</v>
      </c>
    </row>
    <row r="58" spans="1:29" ht="17.25" customHeight="1" x14ac:dyDescent="0.2">
      <c r="A58" s="90"/>
      <c r="B58" s="178" t="s">
        <v>170</v>
      </c>
      <c r="C58" s="179"/>
      <c r="D58" s="31">
        <v>53</v>
      </c>
      <c r="E58" s="50" t="s">
        <v>171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47">
        <v>0</v>
      </c>
      <c r="X58" s="47">
        <v>0</v>
      </c>
      <c r="Y58" s="47">
        <v>0</v>
      </c>
      <c r="Z58" s="48">
        <v>0</v>
      </c>
      <c r="AA58" s="47">
        <v>0</v>
      </c>
      <c r="AB58" s="30">
        <v>0</v>
      </c>
      <c r="AC58" s="31">
        <v>0</v>
      </c>
    </row>
    <row r="59" spans="1:29" ht="17.25" customHeight="1" x14ac:dyDescent="0.2">
      <c r="A59" s="90"/>
      <c r="B59" s="178" t="s">
        <v>172</v>
      </c>
      <c r="C59" s="179"/>
      <c r="D59" s="31">
        <v>54</v>
      </c>
      <c r="E59" s="50" t="s">
        <v>173</v>
      </c>
      <c r="F59" s="47">
        <v>48</v>
      </c>
      <c r="G59" s="47">
        <v>24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12</v>
      </c>
      <c r="Q59" s="47">
        <v>6</v>
      </c>
      <c r="R59" s="47">
        <v>12</v>
      </c>
      <c r="S59" s="47">
        <v>6</v>
      </c>
      <c r="T59" s="47">
        <v>12</v>
      </c>
      <c r="U59" s="47">
        <v>6</v>
      </c>
      <c r="V59" s="47">
        <v>12</v>
      </c>
      <c r="W59" s="47">
        <v>6</v>
      </c>
      <c r="X59" s="47">
        <v>0</v>
      </c>
      <c r="Y59" s="47">
        <v>0</v>
      </c>
      <c r="Z59" s="48">
        <v>0</v>
      </c>
      <c r="AA59" s="47">
        <v>0</v>
      </c>
      <c r="AB59" s="47">
        <v>0</v>
      </c>
      <c r="AC59" s="48">
        <v>0</v>
      </c>
    </row>
    <row r="60" spans="1:29" ht="17.25" customHeight="1" x14ac:dyDescent="0.2">
      <c r="A60" s="90"/>
      <c r="B60" s="178" t="s">
        <v>263</v>
      </c>
      <c r="C60" s="179"/>
      <c r="D60" s="72">
        <v>55</v>
      </c>
      <c r="E60" s="50" t="s">
        <v>167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47">
        <v>0</v>
      </c>
      <c r="X60" s="47">
        <v>0</v>
      </c>
      <c r="Y60" s="47">
        <v>0</v>
      </c>
      <c r="Z60" s="48">
        <v>0</v>
      </c>
      <c r="AA60" s="47">
        <v>0</v>
      </c>
      <c r="AB60" s="30">
        <v>0</v>
      </c>
      <c r="AC60" s="31">
        <v>0</v>
      </c>
    </row>
    <row r="61" spans="1:29" ht="17.25" customHeight="1" x14ac:dyDescent="0.2">
      <c r="A61" s="90"/>
      <c r="B61" s="178" t="s">
        <v>174</v>
      </c>
      <c r="C61" s="179"/>
      <c r="D61" s="31">
        <v>56</v>
      </c>
      <c r="E61" s="50" t="s">
        <v>175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47">
        <v>0</v>
      </c>
      <c r="X61" s="47">
        <v>0</v>
      </c>
      <c r="Y61" s="47">
        <v>0</v>
      </c>
      <c r="Z61" s="48">
        <v>0</v>
      </c>
      <c r="AA61" s="47">
        <v>0</v>
      </c>
      <c r="AB61" s="30">
        <v>0</v>
      </c>
      <c r="AC61" s="31">
        <v>0</v>
      </c>
    </row>
    <row r="62" spans="1:29" ht="17.25" customHeight="1" x14ac:dyDescent="0.2">
      <c r="A62" s="172" t="s">
        <v>338</v>
      </c>
      <c r="B62" s="173"/>
      <c r="C62" s="174"/>
      <c r="D62" s="31">
        <v>57</v>
      </c>
      <c r="E62" s="51"/>
      <c r="F62" s="47">
        <f>+F63+F64</f>
        <v>22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f>+N63+N64</f>
        <v>12</v>
      </c>
      <c r="O62" s="47">
        <v>0</v>
      </c>
      <c r="P62" s="47">
        <f>+P63+P64</f>
        <v>10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f t="shared" ref="AB62:AC62" si="10">AB63+AB64+AB65+AB66+AB67+AB68+AB69+AB70+AB71+AB72+AB73+AB74+AB75</f>
        <v>0</v>
      </c>
      <c r="AC62" s="47">
        <f t="shared" si="10"/>
        <v>0</v>
      </c>
    </row>
    <row r="63" spans="1:29" ht="17.25" customHeight="1" x14ac:dyDescent="0.2">
      <c r="A63" s="90"/>
      <c r="B63" s="178" t="s">
        <v>264</v>
      </c>
      <c r="C63" s="179"/>
      <c r="D63" s="72">
        <v>58</v>
      </c>
      <c r="E63" s="50" t="s">
        <v>144</v>
      </c>
      <c r="F63" s="47">
        <v>22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12</v>
      </c>
      <c r="O63" s="47">
        <v>0</v>
      </c>
      <c r="P63" s="47">
        <v>10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8">
        <v>0</v>
      </c>
      <c r="AA63" s="47">
        <v>0</v>
      </c>
      <c r="AB63" s="47">
        <v>0</v>
      </c>
      <c r="AC63" s="48">
        <v>0</v>
      </c>
    </row>
    <row r="64" spans="1:29" ht="22.5" customHeight="1" x14ac:dyDescent="0.2">
      <c r="A64" s="90"/>
      <c r="B64" s="178" t="s">
        <v>145</v>
      </c>
      <c r="C64" s="179"/>
      <c r="D64" s="31">
        <v>59</v>
      </c>
      <c r="E64" s="50" t="s">
        <v>146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47">
        <v>0</v>
      </c>
      <c r="X64" s="47">
        <v>0</v>
      </c>
      <c r="Y64" s="47">
        <v>0</v>
      </c>
      <c r="Z64" s="48">
        <v>0</v>
      </c>
      <c r="AA64" s="47">
        <v>0</v>
      </c>
      <c r="AB64" s="47">
        <v>0</v>
      </c>
      <c r="AC64" s="48">
        <v>0</v>
      </c>
    </row>
    <row r="65" spans="1:29" ht="17.25" customHeight="1" x14ac:dyDescent="0.2">
      <c r="A65" s="90"/>
      <c r="B65" s="178" t="s">
        <v>147</v>
      </c>
      <c r="C65" s="179"/>
      <c r="D65" s="31">
        <v>60</v>
      </c>
      <c r="E65" s="50" t="s">
        <v>148</v>
      </c>
      <c r="F65" s="47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47">
        <v>0</v>
      </c>
      <c r="X65" s="47">
        <v>0</v>
      </c>
      <c r="Y65" s="47">
        <v>0</v>
      </c>
      <c r="Z65" s="48">
        <v>0</v>
      </c>
      <c r="AA65" s="47">
        <v>0</v>
      </c>
      <c r="AB65" s="47">
        <v>0</v>
      </c>
      <c r="AC65" s="48">
        <v>0</v>
      </c>
    </row>
    <row r="66" spans="1:29" ht="17.25" customHeight="1" x14ac:dyDescent="0.2">
      <c r="A66" s="90"/>
      <c r="B66" s="178" t="s">
        <v>149</v>
      </c>
      <c r="C66" s="179"/>
      <c r="D66" s="72">
        <v>61</v>
      </c>
      <c r="E66" s="50" t="s">
        <v>150</v>
      </c>
      <c r="F66" s="47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47">
        <v>0</v>
      </c>
      <c r="X66" s="47">
        <v>0</v>
      </c>
      <c r="Y66" s="47">
        <v>0</v>
      </c>
      <c r="Z66" s="48">
        <v>0</v>
      </c>
      <c r="AA66" s="47">
        <v>0</v>
      </c>
      <c r="AB66" s="47">
        <v>0</v>
      </c>
      <c r="AC66" s="48">
        <v>0</v>
      </c>
    </row>
    <row r="67" spans="1:29" ht="17.25" customHeight="1" x14ac:dyDescent="0.2">
      <c r="A67" s="90"/>
      <c r="B67" s="178" t="s">
        <v>151</v>
      </c>
      <c r="C67" s="179"/>
      <c r="D67" s="31">
        <v>62</v>
      </c>
      <c r="E67" s="50" t="s">
        <v>152</v>
      </c>
      <c r="F67" s="47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47">
        <v>0</v>
      </c>
      <c r="X67" s="47">
        <v>0</v>
      </c>
      <c r="Y67" s="47">
        <v>0</v>
      </c>
      <c r="Z67" s="48">
        <v>0</v>
      </c>
      <c r="AA67" s="47">
        <v>0</v>
      </c>
      <c r="AB67" s="47">
        <v>0</v>
      </c>
      <c r="AC67" s="48">
        <v>0</v>
      </c>
    </row>
    <row r="68" spans="1:29" ht="26.25" customHeight="1" x14ac:dyDescent="0.2">
      <c r="A68" s="90"/>
      <c r="B68" s="178" t="s">
        <v>153</v>
      </c>
      <c r="C68" s="179"/>
      <c r="D68" s="31">
        <v>63</v>
      </c>
      <c r="E68" s="50" t="s">
        <v>154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47">
        <v>0</v>
      </c>
      <c r="X68" s="47">
        <v>0</v>
      </c>
      <c r="Y68" s="47">
        <v>0</v>
      </c>
      <c r="Z68" s="48">
        <v>0</v>
      </c>
      <c r="AA68" s="47">
        <v>0</v>
      </c>
      <c r="AB68" s="47">
        <v>0</v>
      </c>
      <c r="AC68" s="48">
        <v>0</v>
      </c>
    </row>
    <row r="69" spans="1:29" ht="23.25" customHeight="1" x14ac:dyDescent="0.2">
      <c r="A69" s="90"/>
      <c r="B69" s="178" t="s">
        <v>155</v>
      </c>
      <c r="C69" s="179"/>
      <c r="D69" s="72">
        <v>64</v>
      </c>
      <c r="E69" s="50" t="s">
        <v>156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47">
        <v>0</v>
      </c>
      <c r="X69" s="47">
        <v>0</v>
      </c>
      <c r="Y69" s="47">
        <v>0</v>
      </c>
      <c r="Z69" s="48">
        <v>0</v>
      </c>
      <c r="AA69" s="47">
        <v>0</v>
      </c>
      <c r="AB69" s="47">
        <v>0</v>
      </c>
      <c r="AC69" s="48">
        <v>0</v>
      </c>
    </row>
    <row r="70" spans="1:29" ht="17.25" customHeight="1" x14ac:dyDescent="0.2">
      <c r="A70" s="90"/>
      <c r="B70" s="178" t="s">
        <v>157</v>
      </c>
      <c r="C70" s="179"/>
      <c r="D70" s="31">
        <v>65</v>
      </c>
      <c r="E70" s="50" t="s">
        <v>158</v>
      </c>
      <c r="F70" s="47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47">
        <v>0</v>
      </c>
      <c r="X70" s="47">
        <v>0</v>
      </c>
      <c r="Y70" s="47">
        <v>0</v>
      </c>
      <c r="Z70" s="48">
        <v>0</v>
      </c>
      <c r="AA70" s="47">
        <v>0</v>
      </c>
      <c r="AB70" s="47">
        <v>0</v>
      </c>
      <c r="AC70" s="48">
        <v>0</v>
      </c>
    </row>
    <row r="71" spans="1:29" ht="17.25" customHeight="1" x14ac:dyDescent="0.2">
      <c r="A71" s="90"/>
      <c r="B71" s="178" t="s">
        <v>159</v>
      </c>
      <c r="C71" s="179"/>
      <c r="D71" s="31">
        <v>66</v>
      </c>
      <c r="E71" s="50" t="s">
        <v>160</v>
      </c>
      <c r="F71" s="47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47">
        <v>0</v>
      </c>
      <c r="X71" s="47">
        <v>0</v>
      </c>
      <c r="Y71" s="47">
        <v>0</v>
      </c>
      <c r="Z71" s="48">
        <v>0</v>
      </c>
      <c r="AA71" s="47">
        <v>0</v>
      </c>
      <c r="AB71" s="47">
        <v>0</v>
      </c>
      <c r="AC71" s="48">
        <v>0</v>
      </c>
    </row>
    <row r="72" spans="1:29" ht="17.25" customHeight="1" x14ac:dyDescent="0.2">
      <c r="A72" s="90"/>
      <c r="B72" s="178" t="s">
        <v>161</v>
      </c>
      <c r="C72" s="179"/>
      <c r="D72" s="72">
        <v>67</v>
      </c>
      <c r="E72" s="50" t="s">
        <v>162</v>
      </c>
      <c r="F72" s="47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47">
        <v>0</v>
      </c>
      <c r="X72" s="47">
        <v>0</v>
      </c>
      <c r="Y72" s="47">
        <v>0</v>
      </c>
      <c r="Z72" s="48">
        <v>0</v>
      </c>
      <c r="AA72" s="47">
        <v>0</v>
      </c>
      <c r="AB72" s="47">
        <v>0</v>
      </c>
      <c r="AC72" s="48">
        <v>0</v>
      </c>
    </row>
    <row r="73" spans="1:29" ht="17.25" customHeight="1" x14ac:dyDescent="0.2">
      <c r="A73" s="90"/>
      <c r="B73" s="178" t="s">
        <v>163</v>
      </c>
      <c r="C73" s="179"/>
      <c r="D73" s="31">
        <v>68</v>
      </c>
      <c r="E73" s="50" t="s">
        <v>164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47">
        <v>0</v>
      </c>
      <c r="X73" s="47">
        <v>0</v>
      </c>
      <c r="Y73" s="47">
        <v>0</v>
      </c>
      <c r="Z73" s="48">
        <v>0</v>
      </c>
      <c r="AA73" s="47">
        <v>0</v>
      </c>
      <c r="AB73" s="47">
        <v>0</v>
      </c>
      <c r="AC73" s="48">
        <v>0</v>
      </c>
    </row>
    <row r="74" spans="1:29" ht="26.25" customHeight="1" x14ac:dyDescent="0.2">
      <c r="A74" s="90"/>
      <c r="B74" s="178" t="s">
        <v>165</v>
      </c>
      <c r="C74" s="179"/>
      <c r="D74" s="31">
        <v>69</v>
      </c>
      <c r="E74" s="50" t="s">
        <v>166</v>
      </c>
      <c r="F74" s="47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47">
        <v>0</v>
      </c>
      <c r="X74" s="47">
        <v>0</v>
      </c>
      <c r="Y74" s="47">
        <v>0</v>
      </c>
      <c r="Z74" s="48">
        <v>0</v>
      </c>
      <c r="AA74" s="47">
        <v>0</v>
      </c>
      <c r="AB74" s="47">
        <v>0</v>
      </c>
      <c r="AC74" s="48">
        <v>0</v>
      </c>
    </row>
    <row r="75" spans="1:29" ht="36.75" customHeight="1" x14ac:dyDescent="0.2">
      <c r="A75" s="181"/>
      <c r="B75" s="192" t="s">
        <v>265</v>
      </c>
      <c r="C75" s="79" t="s">
        <v>117</v>
      </c>
      <c r="D75" s="72">
        <v>70</v>
      </c>
      <c r="E75" s="50" t="s">
        <v>118</v>
      </c>
      <c r="F75" s="47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47">
        <v>0</v>
      </c>
      <c r="X75" s="47">
        <v>0</v>
      </c>
      <c r="Y75" s="47">
        <v>0</v>
      </c>
      <c r="Z75" s="48">
        <v>0</v>
      </c>
      <c r="AA75" s="47">
        <v>0</v>
      </c>
      <c r="AB75" s="47">
        <v>0</v>
      </c>
      <c r="AC75" s="48">
        <v>0</v>
      </c>
    </row>
    <row r="76" spans="1:29" ht="36.75" customHeight="1" x14ac:dyDescent="0.2">
      <c r="A76" s="182"/>
      <c r="B76" s="192"/>
      <c r="C76" s="79" t="s">
        <v>115</v>
      </c>
      <c r="D76" s="31">
        <v>71</v>
      </c>
      <c r="E76" s="53" t="s">
        <v>116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47">
        <v>0</v>
      </c>
      <c r="X76" s="47">
        <v>0</v>
      </c>
      <c r="Y76" s="47">
        <v>0</v>
      </c>
      <c r="Z76" s="48">
        <v>0</v>
      </c>
      <c r="AA76" s="47">
        <v>0</v>
      </c>
      <c r="AB76" s="47">
        <v>0</v>
      </c>
      <c r="AC76" s="48">
        <v>0</v>
      </c>
    </row>
    <row r="77" spans="1:29" ht="15.75" customHeight="1" x14ac:dyDescent="0.2">
      <c r="A77" s="194" t="s">
        <v>337</v>
      </c>
      <c r="B77" s="195"/>
      <c r="C77" s="196"/>
      <c r="D77" s="31">
        <v>72</v>
      </c>
      <c r="E77" s="51"/>
      <c r="F77" s="30">
        <f>+F78+F79+F80+F81+F82+F83+F84+F85+F86+F87+F88+F89+F90+F91+F92+F93+F94+F95+F96+F97+F98+F99+F101+F102+F103+F104+F105+F106+F107+F107</f>
        <v>520</v>
      </c>
      <c r="G77" s="30">
        <f>+G78+G79+G80+G81+G82+G83+G84+G85+G86+G87+G88+G89+G90+G91+G92+G93+G94+G95+G96+G97+G98+G99+G100</f>
        <v>220</v>
      </c>
      <c r="H77" s="30">
        <f>+H78+H79+H80+H81+H82+H83+H84+H85+H86+H87+H88+H89+H90+H91+H92+H93+H94+H95+H96+H97+H98+H99+H100</f>
        <v>326</v>
      </c>
      <c r="I77" s="30">
        <f>+I78+I79+I80+I81+I82+I83+I84+I86+I87+I85+I88+I89+I91+I90+I92+I93+I94+I95+I96+I97+I98+I99+I100</f>
        <v>184</v>
      </c>
      <c r="J77" s="30">
        <f>+J78+J79+J80+J81+J82+J83+J84+J85+J86+J87+J88+J89+J91+J90+J91+J92+J93+J95+J94+J96+J97+J98+J99+J100</f>
        <v>94</v>
      </c>
      <c r="K77" s="30">
        <f>+K78+K79+K80+K81+K82+K84+K83+K85+K86+K87+K88+K89+K90+K91+K92+K93+K94+K95+K96+K97+K98+K99+K100</f>
        <v>10</v>
      </c>
      <c r="L77" s="30">
        <f>+L78+L79+L80+L81+L82+L83+L84+L85+L86+L87+L88+L89+L90+L91+L92+L93+L94+L95+L96+L97+L98+L99+L100</f>
        <v>12</v>
      </c>
      <c r="M77" s="30">
        <f>+M78+M79+M80+M81+M82+M83+M84+M85+M86+M87+M88+M89+M90+M91+M92+M93+M94+M95+M96+M97+M98+M99+M100</f>
        <v>6</v>
      </c>
      <c r="N77" s="30">
        <f>+N78+N79+N80+N81+N82+N83+N84+N85+N86+N87+N88+N89+N90+N91+N92+N93+N94+N95+N96+N97+N98+N99+N100</f>
        <v>36</v>
      </c>
      <c r="O77" s="30">
        <f>+O78+O79+O80+O81+O82+O83+O84+O85+O86+O87+O88+O89+O90+O91+O93+O94+O95</f>
        <v>6</v>
      </c>
      <c r="P77" s="30">
        <f>+P78+P79+P80+P81+P82+P83+P85+P86+P84+P87+P88+P89+P90+P91+P92+P93+P94+P95+P96+P97+P98+P100</f>
        <v>16</v>
      </c>
      <c r="Q77" s="30">
        <f>+Q78+Q79+Q80+Q81+Q82+Q83+Q84+Q85+Q86+Q87+Q88+Q89+Q90+Q91+Q92+Q93+Q94+Q95+Q96+Q97+Q98+Q99+Q100+Q100</f>
        <v>8</v>
      </c>
      <c r="R77" s="30">
        <f>+R78+R79+R80+R81+R82+R83+R84+R85+R86+R87+R88+R89+R90+R91+R92+R93+R94+R95+R96+R97+R98+R99+R100</f>
        <v>26</v>
      </c>
      <c r="S77" s="30">
        <f>+S78+S79+S80+S81+S82+S83+S84+S85+S86+S87+S88+S89+S90+S91+S92+S93+S94+S95+S96+S97+S98+S99+S100</f>
        <v>6</v>
      </c>
      <c r="T77" s="30"/>
      <c r="U77" s="30"/>
      <c r="V77" s="30"/>
      <c r="W77" s="30"/>
      <c r="X77" s="30"/>
      <c r="Y77" s="30"/>
      <c r="Z77" s="30"/>
      <c r="AA77" s="30"/>
      <c r="AB77" s="30">
        <f t="shared" ref="AB77:AC77" si="11">AB78+AB79+AB80+AB81+AB82+AB83+AB84+AB85+AB86+AB87+AB88+AB89+AB90+AB91+AB92+AB93+AB94+AB95+AB96+AB97+AB98+AB99+AB100+AB100+AB100+AB101+AB102+AB103+AB104+AB105+AB106+AB107+AB108+AB109+AB110+AB110+AB111+AB112+AB113+AB114+AB115+AB116+AB117+AB118+AB119</f>
        <v>0</v>
      </c>
      <c r="AC77" s="30">
        <f t="shared" si="11"/>
        <v>0</v>
      </c>
    </row>
    <row r="78" spans="1:29" ht="15.75" customHeight="1" x14ac:dyDescent="0.2">
      <c r="A78" s="90"/>
      <c r="B78" s="178" t="s">
        <v>271</v>
      </c>
      <c r="C78" s="179"/>
      <c r="D78" s="72">
        <v>73</v>
      </c>
      <c r="E78" s="53" t="s">
        <v>99</v>
      </c>
      <c r="F78" s="47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47">
        <v>0</v>
      </c>
      <c r="X78" s="47">
        <v>0</v>
      </c>
      <c r="Y78" s="47">
        <v>0</v>
      </c>
      <c r="Z78" s="48">
        <v>0</v>
      </c>
      <c r="AA78" s="47">
        <v>0</v>
      </c>
      <c r="AB78" s="47">
        <v>0</v>
      </c>
      <c r="AC78" s="31">
        <v>0</v>
      </c>
    </row>
    <row r="79" spans="1:29" ht="15.75" customHeight="1" x14ac:dyDescent="0.2">
      <c r="A79" s="90"/>
      <c r="B79" s="178" t="s">
        <v>197</v>
      </c>
      <c r="C79" s="179"/>
      <c r="D79" s="31">
        <v>74</v>
      </c>
      <c r="E79" s="50" t="s">
        <v>198</v>
      </c>
      <c r="F79" s="47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47">
        <v>0</v>
      </c>
      <c r="X79" s="47">
        <v>0</v>
      </c>
      <c r="Y79" s="47">
        <v>0</v>
      </c>
      <c r="Z79" s="48">
        <v>0</v>
      </c>
      <c r="AA79" s="47">
        <v>0</v>
      </c>
      <c r="AB79" s="47">
        <v>0</v>
      </c>
      <c r="AC79" s="31">
        <v>0</v>
      </c>
    </row>
    <row r="80" spans="1:29" ht="15.75" customHeight="1" x14ac:dyDescent="0.2">
      <c r="A80" s="90"/>
      <c r="B80" s="178" t="s">
        <v>272</v>
      </c>
      <c r="C80" s="179"/>
      <c r="D80" s="31">
        <v>75</v>
      </c>
      <c r="E80" s="50" t="s">
        <v>98</v>
      </c>
      <c r="F80" s="47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47">
        <v>0</v>
      </c>
      <c r="X80" s="47">
        <v>0</v>
      </c>
      <c r="Y80" s="47">
        <v>0</v>
      </c>
      <c r="Z80" s="48">
        <v>0</v>
      </c>
      <c r="AA80" s="47">
        <v>0</v>
      </c>
      <c r="AB80" s="47">
        <v>0</v>
      </c>
      <c r="AC80" s="31">
        <v>0</v>
      </c>
    </row>
    <row r="81" spans="1:29" ht="15.75" customHeight="1" x14ac:dyDescent="0.2">
      <c r="A81" s="90"/>
      <c r="B81" s="178" t="s">
        <v>312</v>
      </c>
      <c r="C81" s="179"/>
      <c r="D81" s="72">
        <v>76</v>
      </c>
      <c r="E81" s="50" t="s">
        <v>68</v>
      </c>
      <c r="F81" s="30">
        <v>34</v>
      </c>
      <c r="G81" s="30">
        <v>8</v>
      </c>
      <c r="H81" s="30">
        <v>0</v>
      </c>
      <c r="I81" s="30">
        <v>0</v>
      </c>
      <c r="J81" s="30">
        <v>8</v>
      </c>
      <c r="K81" s="30">
        <v>2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26</v>
      </c>
      <c r="S81" s="30">
        <v>6</v>
      </c>
      <c r="T81" s="30">
        <v>0</v>
      </c>
      <c r="U81" s="30">
        <v>0</v>
      </c>
      <c r="V81" s="30">
        <v>0</v>
      </c>
      <c r="W81" s="30">
        <v>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31">
        <v>0</v>
      </c>
    </row>
    <row r="82" spans="1:29" ht="15.75" customHeight="1" x14ac:dyDescent="0.2">
      <c r="A82" s="90"/>
      <c r="B82" s="178" t="s">
        <v>69</v>
      </c>
      <c r="C82" s="179"/>
      <c r="D82" s="31">
        <v>77</v>
      </c>
      <c r="E82" s="50" t="s">
        <v>70</v>
      </c>
      <c r="F82" s="47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47">
        <v>0</v>
      </c>
      <c r="X82" s="47">
        <v>0</v>
      </c>
      <c r="Y82" s="47">
        <v>0</v>
      </c>
      <c r="Z82" s="48">
        <v>0</v>
      </c>
      <c r="AA82" s="47">
        <v>0</v>
      </c>
      <c r="AB82" s="47">
        <v>0</v>
      </c>
      <c r="AC82" s="31">
        <v>0</v>
      </c>
    </row>
    <row r="83" spans="1:29" ht="15.75" customHeight="1" x14ac:dyDescent="0.2">
      <c r="A83" s="90"/>
      <c r="B83" s="178" t="s">
        <v>268</v>
      </c>
      <c r="C83" s="179"/>
      <c r="D83" s="31">
        <v>78</v>
      </c>
      <c r="E83" s="50" t="s">
        <v>67</v>
      </c>
      <c r="F83" s="30">
        <v>4</v>
      </c>
      <c r="G83" s="30">
        <v>2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4</v>
      </c>
      <c r="Q83" s="30">
        <v>2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1">
        <v>0</v>
      </c>
      <c r="AA83" s="30">
        <v>0</v>
      </c>
      <c r="AB83" s="30">
        <v>0</v>
      </c>
      <c r="AC83" s="31">
        <v>0</v>
      </c>
    </row>
    <row r="84" spans="1:29" ht="15.75" customHeight="1" x14ac:dyDescent="0.2">
      <c r="A84" s="90"/>
      <c r="B84" s="178" t="s">
        <v>380</v>
      </c>
      <c r="C84" s="179"/>
      <c r="D84" s="72">
        <v>79</v>
      </c>
      <c r="E84" s="50" t="s">
        <v>85</v>
      </c>
      <c r="F84" s="47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47">
        <v>0</v>
      </c>
      <c r="X84" s="47">
        <v>0</v>
      </c>
      <c r="Y84" s="47">
        <v>0</v>
      </c>
      <c r="Z84" s="48">
        <v>0</v>
      </c>
      <c r="AA84" s="47">
        <v>0</v>
      </c>
      <c r="AB84" s="47">
        <v>0</v>
      </c>
      <c r="AC84" s="31">
        <v>0</v>
      </c>
    </row>
    <row r="85" spans="1:29" ht="15.75" customHeight="1" x14ac:dyDescent="0.2">
      <c r="A85" s="90"/>
      <c r="B85" s="178" t="s">
        <v>269</v>
      </c>
      <c r="C85" s="179"/>
      <c r="D85" s="31">
        <v>80</v>
      </c>
      <c r="E85" s="53" t="s">
        <v>66</v>
      </c>
      <c r="F85" s="47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47">
        <v>0</v>
      </c>
      <c r="X85" s="47">
        <v>0</v>
      </c>
      <c r="Y85" s="47">
        <v>0</v>
      </c>
      <c r="Z85" s="48">
        <v>0</v>
      </c>
      <c r="AA85" s="47">
        <v>0</v>
      </c>
      <c r="AB85" s="47">
        <v>0</v>
      </c>
      <c r="AC85" s="31">
        <v>0</v>
      </c>
    </row>
    <row r="86" spans="1:29" ht="15.75" customHeight="1" x14ac:dyDescent="0.2">
      <c r="A86" s="90"/>
      <c r="B86" s="178" t="s">
        <v>195</v>
      </c>
      <c r="C86" s="179"/>
      <c r="D86" s="31">
        <v>81</v>
      </c>
      <c r="E86" s="53" t="s">
        <v>196</v>
      </c>
      <c r="F86" s="47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47">
        <v>0</v>
      </c>
      <c r="X86" s="47">
        <v>0</v>
      </c>
      <c r="Y86" s="47">
        <v>0</v>
      </c>
      <c r="Z86" s="48">
        <v>0</v>
      </c>
      <c r="AA86" s="47">
        <v>0</v>
      </c>
      <c r="AB86" s="47">
        <v>0</v>
      </c>
      <c r="AC86" s="31">
        <v>0</v>
      </c>
    </row>
    <row r="87" spans="1:29" ht="15.75" customHeight="1" x14ac:dyDescent="0.2">
      <c r="A87" s="90"/>
      <c r="B87" s="178" t="s">
        <v>120</v>
      </c>
      <c r="C87" s="179"/>
      <c r="D87" s="72">
        <v>82</v>
      </c>
      <c r="E87" s="50" t="s">
        <v>121</v>
      </c>
      <c r="F87" s="47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47">
        <v>0</v>
      </c>
      <c r="X87" s="47">
        <v>0</v>
      </c>
      <c r="Y87" s="47">
        <v>0</v>
      </c>
      <c r="Z87" s="48">
        <v>0</v>
      </c>
      <c r="AA87" s="47">
        <v>0</v>
      </c>
      <c r="AB87" s="47">
        <v>0</v>
      </c>
      <c r="AC87" s="31">
        <v>0</v>
      </c>
    </row>
    <row r="88" spans="1:29" ht="15.75" customHeight="1" x14ac:dyDescent="0.2">
      <c r="A88" s="90"/>
      <c r="B88" s="178" t="s">
        <v>279</v>
      </c>
      <c r="C88" s="179"/>
      <c r="D88" s="31">
        <v>83</v>
      </c>
      <c r="E88" s="53" t="s">
        <v>119</v>
      </c>
      <c r="F88" s="47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47">
        <v>0</v>
      </c>
      <c r="X88" s="47">
        <v>0</v>
      </c>
      <c r="Y88" s="47">
        <v>0</v>
      </c>
      <c r="Z88" s="48">
        <v>0</v>
      </c>
      <c r="AA88" s="47">
        <v>0</v>
      </c>
      <c r="AB88" s="47">
        <v>0</v>
      </c>
      <c r="AC88" s="31">
        <v>0</v>
      </c>
    </row>
    <row r="89" spans="1:29" ht="15.75" customHeight="1" x14ac:dyDescent="0.2">
      <c r="A89" s="90"/>
      <c r="B89" s="178" t="s">
        <v>113</v>
      </c>
      <c r="C89" s="179"/>
      <c r="D89" s="31">
        <v>84</v>
      </c>
      <c r="E89" s="53" t="s">
        <v>114</v>
      </c>
      <c r="F89" s="47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47">
        <v>0</v>
      </c>
      <c r="X89" s="47">
        <v>0</v>
      </c>
      <c r="Y89" s="47">
        <v>0</v>
      </c>
      <c r="Z89" s="48">
        <v>0</v>
      </c>
      <c r="AA89" s="47">
        <v>0</v>
      </c>
      <c r="AB89" s="47">
        <v>0</v>
      </c>
      <c r="AC89" s="31">
        <v>0</v>
      </c>
    </row>
    <row r="90" spans="1:29" ht="15.75" customHeight="1" x14ac:dyDescent="0.2">
      <c r="A90" s="90"/>
      <c r="B90" s="178" t="s">
        <v>100</v>
      </c>
      <c r="C90" s="179"/>
      <c r="D90" s="72">
        <v>85</v>
      </c>
      <c r="E90" s="50" t="s">
        <v>101</v>
      </c>
      <c r="F90" s="47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47">
        <v>0</v>
      </c>
      <c r="X90" s="47">
        <v>0</v>
      </c>
      <c r="Y90" s="47">
        <v>0</v>
      </c>
      <c r="Z90" s="48">
        <v>0</v>
      </c>
      <c r="AA90" s="47">
        <v>0</v>
      </c>
      <c r="AB90" s="47">
        <v>0</v>
      </c>
      <c r="AC90" s="31">
        <v>0</v>
      </c>
    </row>
    <row r="91" spans="1:29" ht="15.75" customHeight="1" x14ac:dyDescent="0.2">
      <c r="A91" s="90"/>
      <c r="B91" s="178" t="s">
        <v>103</v>
      </c>
      <c r="C91" s="179"/>
      <c r="D91" s="31">
        <v>86</v>
      </c>
      <c r="E91" s="53" t="s">
        <v>104</v>
      </c>
      <c r="F91" s="47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  <c r="U91" s="30">
        <v>0</v>
      </c>
      <c r="V91" s="30">
        <v>0</v>
      </c>
      <c r="W91" s="47">
        <v>0</v>
      </c>
      <c r="X91" s="47">
        <v>0</v>
      </c>
      <c r="Y91" s="47">
        <v>0</v>
      </c>
      <c r="Z91" s="48">
        <v>0</v>
      </c>
      <c r="AA91" s="47">
        <v>0</v>
      </c>
      <c r="AB91" s="47">
        <v>0</v>
      </c>
      <c r="AC91" s="31">
        <v>0</v>
      </c>
    </row>
    <row r="92" spans="1:29" ht="15.75" customHeight="1" x14ac:dyDescent="0.2">
      <c r="A92" s="90"/>
      <c r="B92" s="178" t="s">
        <v>105</v>
      </c>
      <c r="C92" s="179"/>
      <c r="D92" s="31">
        <v>87</v>
      </c>
      <c r="E92" s="50" t="s">
        <v>106</v>
      </c>
      <c r="F92" s="47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47">
        <v>0</v>
      </c>
      <c r="X92" s="47">
        <v>0</v>
      </c>
      <c r="Y92" s="47">
        <v>0</v>
      </c>
      <c r="Z92" s="48">
        <v>0</v>
      </c>
      <c r="AA92" s="47">
        <v>0</v>
      </c>
      <c r="AB92" s="47">
        <v>0</v>
      </c>
      <c r="AC92" s="31">
        <v>0</v>
      </c>
    </row>
    <row r="93" spans="1:29" ht="15.75" customHeight="1" x14ac:dyDescent="0.2">
      <c r="A93" s="90"/>
      <c r="B93" s="178" t="s">
        <v>107</v>
      </c>
      <c r="C93" s="179"/>
      <c r="D93" s="72">
        <v>88</v>
      </c>
      <c r="E93" s="53" t="s">
        <v>108</v>
      </c>
      <c r="F93" s="47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47">
        <v>0</v>
      </c>
      <c r="X93" s="47">
        <v>0</v>
      </c>
      <c r="Y93" s="47">
        <v>0</v>
      </c>
      <c r="Z93" s="48">
        <v>0</v>
      </c>
      <c r="AA93" s="47">
        <v>0</v>
      </c>
      <c r="AB93" s="47">
        <v>0</v>
      </c>
      <c r="AC93" s="31">
        <v>0</v>
      </c>
    </row>
    <row r="94" spans="1:29" ht="15.75" customHeight="1" x14ac:dyDescent="0.2">
      <c r="A94" s="90"/>
      <c r="B94" s="178" t="s">
        <v>270</v>
      </c>
      <c r="C94" s="179"/>
      <c r="D94" s="31">
        <v>89</v>
      </c>
      <c r="E94" s="50" t="s">
        <v>77</v>
      </c>
      <c r="F94" s="30">
        <v>450</v>
      </c>
      <c r="G94" s="30">
        <v>210</v>
      </c>
      <c r="H94" s="30">
        <v>326</v>
      </c>
      <c r="I94" s="30">
        <v>184</v>
      </c>
      <c r="J94" s="30">
        <v>86</v>
      </c>
      <c r="K94" s="30">
        <v>8</v>
      </c>
      <c r="L94" s="30">
        <v>12</v>
      </c>
      <c r="M94" s="30">
        <v>6</v>
      </c>
      <c r="N94" s="30">
        <v>14</v>
      </c>
      <c r="O94" s="30">
        <v>6</v>
      </c>
      <c r="P94" s="30">
        <v>12</v>
      </c>
      <c r="Q94" s="30">
        <v>6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1">
        <v>0</v>
      </c>
      <c r="AA94" s="30">
        <v>0</v>
      </c>
      <c r="AB94" s="30">
        <v>0</v>
      </c>
      <c r="AC94" s="31">
        <v>0</v>
      </c>
    </row>
    <row r="95" spans="1:29" ht="15.75" customHeight="1" x14ac:dyDescent="0.2">
      <c r="A95" s="90"/>
      <c r="B95" s="178" t="s">
        <v>78</v>
      </c>
      <c r="C95" s="179"/>
      <c r="D95" s="31">
        <v>90</v>
      </c>
      <c r="E95" s="50" t="s">
        <v>79</v>
      </c>
      <c r="F95" s="47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47">
        <v>0</v>
      </c>
      <c r="X95" s="47">
        <v>0</v>
      </c>
      <c r="Y95" s="47">
        <v>0</v>
      </c>
      <c r="Z95" s="48">
        <v>0</v>
      </c>
      <c r="AA95" s="47">
        <v>0</v>
      </c>
      <c r="AB95" s="47">
        <v>0</v>
      </c>
      <c r="AC95" s="31">
        <v>0</v>
      </c>
    </row>
    <row r="96" spans="1:29" ht="15.75" customHeight="1" x14ac:dyDescent="0.2">
      <c r="A96" s="90"/>
      <c r="B96" s="178" t="s">
        <v>80</v>
      </c>
      <c r="C96" s="179"/>
      <c r="D96" s="72">
        <v>91</v>
      </c>
      <c r="E96" s="53" t="s">
        <v>81</v>
      </c>
      <c r="F96" s="47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47">
        <v>0</v>
      </c>
      <c r="X96" s="47">
        <v>0</v>
      </c>
      <c r="Y96" s="47">
        <v>0</v>
      </c>
      <c r="Z96" s="48">
        <v>0</v>
      </c>
      <c r="AA96" s="47">
        <v>0</v>
      </c>
      <c r="AB96" s="47">
        <v>0</v>
      </c>
      <c r="AC96" s="31">
        <v>0</v>
      </c>
    </row>
    <row r="97" spans="1:29" ht="15.75" customHeight="1" x14ac:dyDescent="0.2">
      <c r="A97" s="90"/>
      <c r="B97" s="178" t="s">
        <v>82</v>
      </c>
      <c r="C97" s="179"/>
      <c r="D97" s="31">
        <v>92</v>
      </c>
      <c r="E97" s="50" t="s">
        <v>83</v>
      </c>
      <c r="F97" s="47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  <c r="U97" s="30">
        <v>0</v>
      </c>
      <c r="V97" s="30">
        <v>0</v>
      </c>
      <c r="W97" s="47">
        <v>0</v>
      </c>
      <c r="X97" s="47">
        <v>0</v>
      </c>
      <c r="Y97" s="47">
        <v>0</v>
      </c>
      <c r="Z97" s="48">
        <v>0</v>
      </c>
      <c r="AA97" s="47">
        <v>0</v>
      </c>
      <c r="AB97" s="47">
        <v>0</v>
      </c>
      <c r="AC97" s="31">
        <v>0</v>
      </c>
    </row>
    <row r="98" spans="1:29" ht="15.75" customHeight="1" x14ac:dyDescent="0.2">
      <c r="A98" s="90"/>
      <c r="B98" s="178" t="s">
        <v>273</v>
      </c>
      <c r="C98" s="179"/>
      <c r="D98" s="31">
        <v>93</v>
      </c>
      <c r="E98" s="53" t="s">
        <v>84</v>
      </c>
      <c r="F98" s="47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47">
        <v>0</v>
      </c>
      <c r="X98" s="47">
        <v>0</v>
      </c>
      <c r="Y98" s="47">
        <v>0</v>
      </c>
      <c r="Z98" s="48">
        <v>0</v>
      </c>
      <c r="AA98" s="47">
        <v>0</v>
      </c>
      <c r="AB98" s="47">
        <v>0</v>
      </c>
      <c r="AC98" s="31">
        <v>0</v>
      </c>
    </row>
    <row r="99" spans="1:29" ht="15.75" customHeight="1" x14ac:dyDescent="0.2">
      <c r="A99" s="90"/>
      <c r="B99" s="178" t="s">
        <v>274</v>
      </c>
      <c r="C99" s="179"/>
      <c r="D99" s="72">
        <v>94</v>
      </c>
      <c r="E99" s="53" t="s">
        <v>92</v>
      </c>
      <c r="F99" s="30">
        <v>32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22</v>
      </c>
      <c r="O99" s="30">
        <v>0</v>
      </c>
      <c r="P99" s="30">
        <v>10</v>
      </c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0">
        <v>0</v>
      </c>
      <c r="Y99" s="30">
        <v>0</v>
      </c>
      <c r="Z99" s="31">
        <v>0</v>
      </c>
      <c r="AA99" s="30">
        <v>0</v>
      </c>
      <c r="AB99" s="30">
        <v>0</v>
      </c>
      <c r="AC99" s="31">
        <v>0</v>
      </c>
    </row>
    <row r="100" spans="1:29" ht="15.75" customHeight="1" x14ac:dyDescent="0.2">
      <c r="A100" s="90"/>
      <c r="B100" s="178" t="s">
        <v>93</v>
      </c>
      <c r="C100" s="179"/>
      <c r="D100" s="31">
        <v>95</v>
      </c>
      <c r="E100" s="50" t="s">
        <v>94</v>
      </c>
      <c r="F100" s="47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47">
        <v>0</v>
      </c>
      <c r="X100" s="47">
        <v>0</v>
      </c>
      <c r="Y100" s="47">
        <v>0</v>
      </c>
      <c r="Z100" s="48">
        <v>0</v>
      </c>
      <c r="AA100" s="47">
        <v>0</v>
      </c>
      <c r="AB100" s="47">
        <v>0</v>
      </c>
      <c r="AC100" s="31">
        <v>0</v>
      </c>
    </row>
    <row r="101" spans="1:29" ht="25.5" x14ac:dyDescent="0.2">
      <c r="A101" s="92"/>
      <c r="B101" s="192" t="s">
        <v>266</v>
      </c>
      <c r="C101" s="79" t="s">
        <v>128</v>
      </c>
      <c r="D101" s="31">
        <v>96</v>
      </c>
      <c r="E101" s="53" t="s">
        <v>129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1"/>
      <c r="AA101" s="30"/>
      <c r="AB101" s="30"/>
      <c r="AC101" s="31"/>
    </row>
    <row r="102" spans="1:29" ht="38.25" x14ac:dyDescent="0.2">
      <c r="A102" s="49"/>
      <c r="B102" s="192"/>
      <c r="C102" s="79" t="s">
        <v>130</v>
      </c>
      <c r="D102" s="72">
        <v>97</v>
      </c>
      <c r="E102" s="50" t="s">
        <v>131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1"/>
      <c r="AA102" s="30"/>
      <c r="AB102" s="30"/>
      <c r="AC102" s="31"/>
    </row>
    <row r="103" spans="1:29" ht="25.5" x14ac:dyDescent="0.2">
      <c r="A103" s="49"/>
      <c r="B103" s="192"/>
      <c r="C103" s="79" t="s">
        <v>132</v>
      </c>
      <c r="D103" s="31">
        <v>98</v>
      </c>
      <c r="E103" s="53" t="s">
        <v>133</v>
      </c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1"/>
      <c r="AA103" s="30"/>
      <c r="AB103" s="30"/>
      <c r="AC103" s="31"/>
    </row>
    <row r="104" spans="1:29" ht="25.5" x14ac:dyDescent="0.2">
      <c r="A104" s="49"/>
      <c r="B104" s="192"/>
      <c r="C104" s="79" t="s">
        <v>293</v>
      </c>
      <c r="D104" s="31">
        <v>99</v>
      </c>
      <c r="E104" s="50" t="s">
        <v>134</v>
      </c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1"/>
      <c r="AA104" s="30"/>
      <c r="AB104" s="30"/>
      <c r="AC104" s="31"/>
    </row>
    <row r="105" spans="1:29" ht="25.5" x14ac:dyDescent="0.2">
      <c r="A105" s="54"/>
      <c r="B105" s="192"/>
      <c r="C105" s="79" t="s">
        <v>135</v>
      </c>
      <c r="D105" s="72">
        <v>100</v>
      </c>
      <c r="E105" s="53" t="s">
        <v>136</v>
      </c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1"/>
      <c r="AA105" s="30"/>
      <c r="AB105" s="30"/>
      <c r="AC105" s="31"/>
    </row>
    <row r="106" spans="1:29" ht="27" customHeight="1" x14ac:dyDescent="0.2">
      <c r="A106" s="49"/>
      <c r="B106" s="193" t="s">
        <v>267</v>
      </c>
      <c r="C106" s="79" t="s">
        <v>137</v>
      </c>
      <c r="D106" s="31">
        <v>101</v>
      </c>
      <c r="E106" s="53" t="s">
        <v>138</v>
      </c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1"/>
      <c r="AA106" s="30"/>
      <c r="AB106" s="30"/>
      <c r="AC106" s="31"/>
    </row>
    <row r="107" spans="1:29" ht="27" customHeight="1" x14ac:dyDescent="0.2">
      <c r="A107" s="54"/>
      <c r="B107" s="193"/>
      <c r="C107" s="79" t="s">
        <v>139</v>
      </c>
      <c r="D107" s="31">
        <v>102</v>
      </c>
      <c r="E107" s="50" t="s">
        <v>140</v>
      </c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1"/>
      <c r="AA107" s="30"/>
      <c r="AB107" s="30"/>
      <c r="AC107" s="31"/>
    </row>
    <row r="108" spans="1:29" ht="28.5" customHeight="1" x14ac:dyDescent="0.2">
      <c r="A108" s="90"/>
      <c r="B108" s="178" t="s">
        <v>325</v>
      </c>
      <c r="C108" s="179"/>
      <c r="D108" s="72">
        <v>103</v>
      </c>
      <c r="E108" s="53" t="s">
        <v>141</v>
      </c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1"/>
      <c r="AA108" s="30"/>
      <c r="AB108" s="30"/>
      <c r="AC108" s="31"/>
    </row>
    <row r="109" spans="1:29" ht="27" customHeight="1" x14ac:dyDescent="0.2">
      <c r="A109" s="90"/>
      <c r="B109" s="178" t="s">
        <v>296</v>
      </c>
      <c r="C109" s="179"/>
      <c r="D109" s="31">
        <v>104</v>
      </c>
      <c r="E109" s="50" t="s">
        <v>142</v>
      </c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1"/>
      <c r="AA109" s="30"/>
      <c r="AB109" s="30"/>
      <c r="AC109" s="31"/>
    </row>
    <row r="110" spans="1:29" ht="15.75" customHeight="1" x14ac:dyDescent="0.2">
      <c r="A110" s="90"/>
      <c r="B110" s="178" t="s">
        <v>180</v>
      </c>
      <c r="C110" s="179"/>
      <c r="D110" s="31">
        <v>105</v>
      </c>
      <c r="E110" s="53" t="s">
        <v>181</v>
      </c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1"/>
      <c r="AA110" s="30"/>
      <c r="AB110" s="30"/>
      <c r="AC110" s="31"/>
    </row>
    <row r="111" spans="1:29" ht="15.75" customHeight="1" x14ac:dyDescent="0.2">
      <c r="A111" s="90"/>
      <c r="B111" s="178" t="s">
        <v>182</v>
      </c>
      <c r="C111" s="179"/>
      <c r="D111" s="72">
        <v>106</v>
      </c>
      <c r="E111" s="50" t="s">
        <v>183</v>
      </c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1"/>
      <c r="AA111" s="30"/>
      <c r="AB111" s="30"/>
      <c r="AC111" s="31"/>
    </row>
    <row r="112" spans="1:29" ht="15.75" customHeight="1" x14ac:dyDescent="0.2">
      <c r="A112" s="90"/>
      <c r="B112" s="178" t="s">
        <v>193</v>
      </c>
      <c r="C112" s="179"/>
      <c r="D112" s="31">
        <v>107</v>
      </c>
      <c r="E112" s="50" t="s">
        <v>194</v>
      </c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1"/>
      <c r="AA112" s="30"/>
      <c r="AB112" s="30"/>
      <c r="AC112" s="31"/>
    </row>
    <row r="113" spans="1:29" ht="15.75" customHeight="1" x14ac:dyDescent="0.2">
      <c r="A113" s="90"/>
      <c r="B113" s="178" t="s">
        <v>184</v>
      </c>
      <c r="C113" s="179"/>
      <c r="D113" s="31">
        <v>108</v>
      </c>
      <c r="E113" s="53" t="s">
        <v>143</v>
      </c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1"/>
      <c r="AA113" s="30"/>
      <c r="AB113" s="30"/>
      <c r="AC113" s="31"/>
    </row>
    <row r="114" spans="1:29" ht="15.75" customHeight="1" x14ac:dyDescent="0.2">
      <c r="A114" s="90"/>
      <c r="B114" s="178" t="s">
        <v>185</v>
      </c>
      <c r="C114" s="179"/>
      <c r="D114" s="72">
        <v>109</v>
      </c>
      <c r="E114" s="50" t="s">
        <v>186</v>
      </c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1"/>
      <c r="AA114" s="30"/>
      <c r="AB114" s="30"/>
      <c r="AC114" s="31"/>
    </row>
    <row r="115" spans="1:29" ht="15.75" customHeight="1" x14ac:dyDescent="0.2">
      <c r="A115" s="90"/>
      <c r="B115" s="178" t="s">
        <v>187</v>
      </c>
      <c r="C115" s="179"/>
      <c r="D115" s="31">
        <v>110</v>
      </c>
      <c r="E115" s="53" t="s">
        <v>188</v>
      </c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1"/>
      <c r="AA115" s="30"/>
      <c r="AB115" s="30"/>
      <c r="AC115" s="31"/>
    </row>
    <row r="116" spans="1:29" ht="15.75" customHeight="1" x14ac:dyDescent="0.2">
      <c r="A116" s="90"/>
      <c r="B116" s="178" t="s">
        <v>189</v>
      </c>
      <c r="C116" s="179"/>
      <c r="D116" s="31">
        <v>111</v>
      </c>
      <c r="E116" s="50" t="s">
        <v>190</v>
      </c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1"/>
      <c r="AA116" s="30"/>
      <c r="AB116" s="30"/>
      <c r="AC116" s="31"/>
    </row>
    <row r="117" spans="1:29" ht="15.75" customHeight="1" x14ac:dyDescent="0.2">
      <c r="A117" s="90"/>
      <c r="B117" s="178" t="s">
        <v>191</v>
      </c>
      <c r="C117" s="179"/>
      <c r="D117" s="72">
        <v>112</v>
      </c>
      <c r="E117" s="53" t="s">
        <v>192</v>
      </c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1"/>
      <c r="AA117" s="30"/>
      <c r="AB117" s="30"/>
      <c r="AC117" s="31"/>
    </row>
    <row r="118" spans="1:29" ht="15.75" customHeight="1" x14ac:dyDescent="0.2">
      <c r="A118" s="90"/>
      <c r="B118" s="178" t="s">
        <v>86</v>
      </c>
      <c r="C118" s="179"/>
      <c r="D118" s="31">
        <v>113</v>
      </c>
      <c r="E118" s="50" t="s">
        <v>87</v>
      </c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1"/>
      <c r="AA118" s="30"/>
      <c r="AB118" s="30"/>
      <c r="AC118" s="31"/>
    </row>
    <row r="119" spans="1:29" ht="15.75" customHeight="1" x14ac:dyDescent="0.2">
      <c r="A119" s="90"/>
      <c r="B119" s="178" t="s">
        <v>88</v>
      </c>
      <c r="C119" s="179"/>
      <c r="D119" s="31">
        <v>114</v>
      </c>
      <c r="E119" s="53" t="s">
        <v>89</v>
      </c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1"/>
      <c r="AA119" s="30"/>
      <c r="AB119" s="30"/>
      <c r="AC119" s="31"/>
    </row>
    <row r="120" spans="1:29" ht="15.75" customHeight="1" x14ac:dyDescent="0.2">
      <c r="A120" s="80" t="s">
        <v>358</v>
      </c>
      <c r="E120" s="55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</row>
  </sheetData>
  <mergeCells count="127"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</mergeCells>
  <pageMargins left="0.25" right="0.25" top="0.75" bottom="0.75" header="0.3" footer="0.3"/>
  <pageSetup paperSize="9" scale="55" orientation="landscape" r:id="rId1"/>
  <rowBreaks count="2" manualBreakCount="2">
    <brk id="35" max="26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view="pageBreakPreview" zoomScale="130" zoomScaleNormal="100" zoomScaleSheetLayoutView="130" workbookViewId="0">
      <selection activeCell="G20" sqref="G20"/>
    </sheetView>
  </sheetViews>
  <sheetFormatPr defaultRowHeight="12.75" x14ac:dyDescent="0.2"/>
  <cols>
    <col min="1" max="1" width="31.85546875" style="26" customWidth="1"/>
    <col min="2" max="2" width="3.85546875" style="26" bestFit="1" customWidth="1"/>
    <col min="3" max="9" width="8.140625" style="26" customWidth="1"/>
    <col min="10" max="10" width="12.140625" style="26" customWidth="1"/>
    <col min="11" max="16384" width="9.140625" style="26"/>
  </cols>
  <sheetData>
    <row r="1" spans="1:10" x14ac:dyDescent="0.2">
      <c r="A1" s="99" t="s">
        <v>305</v>
      </c>
      <c r="B1" s="100"/>
      <c r="C1" s="100"/>
      <c r="D1" s="101"/>
      <c r="E1" s="101"/>
      <c r="F1" s="101"/>
      <c r="G1" s="102"/>
      <c r="H1" s="102"/>
      <c r="I1" s="102"/>
      <c r="J1" s="102"/>
    </row>
    <row r="2" spans="1:10" ht="38.25" x14ac:dyDescent="0.2">
      <c r="A2" s="103" t="s">
        <v>22</v>
      </c>
      <c r="B2" s="104" t="s">
        <v>229</v>
      </c>
      <c r="C2" s="105" t="s">
        <v>339</v>
      </c>
      <c r="D2" s="106" t="s">
        <v>303</v>
      </c>
      <c r="E2" s="106" t="s">
        <v>27</v>
      </c>
      <c r="F2" s="106" t="s">
        <v>28</v>
      </c>
      <c r="G2" s="106" t="s">
        <v>29</v>
      </c>
      <c r="H2" s="106" t="s">
        <v>30</v>
      </c>
      <c r="I2" s="106" t="s">
        <v>31</v>
      </c>
      <c r="J2" s="107" t="s">
        <v>295</v>
      </c>
    </row>
    <row r="3" spans="1:10" x14ac:dyDescent="0.2">
      <c r="A3" s="108" t="s">
        <v>33</v>
      </c>
      <c r="B3" s="109" t="s">
        <v>34</v>
      </c>
      <c r="C3" s="109">
        <v>1</v>
      </c>
      <c r="D3" s="110">
        <v>2</v>
      </c>
      <c r="E3" s="109">
        <v>3</v>
      </c>
      <c r="F3" s="110">
        <v>4</v>
      </c>
      <c r="G3" s="109">
        <v>5</v>
      </c>
      <c r="H3" s="110">
        <v>6</v>
      </c>
      <c r="I3" s="109">
        <v>7</v>
      </c>
      <c r="J3" s="111">
        <v>8</v>
      </c>
    </row>
    <row r="4" spans="1:10" ht="19.5" customHeight="1" x14ac:dyDescent="0.2">
      <c r="A4" s="112" t="s">
        <v>354</v>
      </c>
      <c r="B4" s="110">
        <v>1</v>
      </c>
      <c r="C4" s="110">
        <v>15</v>
      </c>
      <c r="D4" s="110">
        <v>0</v>
      </c>
      <c r="E4" s="110">
        <v>4</v>
      </c>
      <c r="F4" s="110">
        <v>2</v>
      </c>
      <c r="G4" s="110">
        <v>8</v>
      </c>
      <c r="H4" s="110">
        <v>1</v>
      </c>
      <c r="I4" s="111">
        <v>0</v>
      </c>
      <c r="J4" s="113"/>
    </row>
    <row r="5" spans="1:10" ht="19.5" customHeight="1" x14ac:dyDescent="0.2">
      <c r="A5" s="114" t="s">
        <v>200</v>
      </c>
      <c r="B5" s="110">
        <v>2</v>
      </c>
      <c r="C5" s="110">
        <v>1</v>
      </c>
      <c r="D5" s="110">
        <v>0</v>
      </c>
      <c r="E5" s="110">
        <v>0</v>
      </c>
      <c r="F5" s="110">
        <v>0</v>
      </c>
      <c r="G5" s="110">
        <v>1</v>
      </c>
      <c r="H5" s="110">
        <v>0</v>
      </c>
      <c r="I5" s="111">
        <v>0</v>
      </c>
      <c r="J5" s="115"/>
    </row>
    <row r="6" spans="1:10" ht="19.5" customHeight="1" x14ac:dyDescent="0.2">
      <c r="A6" s="116" t="s">
        <v>346</v>
      </c>
      <c r="B6" s="110">
        <v>3</v>
      </c>
      <c r="C6" s="110">
        <v>1</v>
      </c>
      <c r="D6" s="110">
        <v>0</v>
      </c>
      <c r="E6" s="110">
        <v>1</v>
      </c>
      <c r="F6" s="110">
        <v>0</v>
      </c>
      <c r="G6" s="110">
        <v>0</v>
      </c>
      <c r="H6" s="110">
        <v>0</v>
      </c>
      <c r="I6" s="111">
        <v>0</v>
      </c>
      <c r="J6" s="113"/>
    </row>
    <row r="7" spans="1:10" ht="19.5" customHeight="1" x14ac:dyDescent="0.2">
      <c r="A7" s="114" t="s">
        <v>347</v>
      </c>
      <c r="B7" s="110">
        <v>4</v>
      </c>
      <c r="C7" s="110">
        <v>2</v>
      </c>
      <c r="D7" s="110">
        <v>0</v>
      </c>
      <c r="E7" s="110">
        <v>0</v>
      </c>
      <c r="F7" s="110">
        <v>0</v>
      </c>
      <c r="G7" s="110">
        <v>1</v>
      </c>
      <c r="H7" s="110">
        <v>1</v>
      </c>
      <c r="I7" s="111">
        <v>0</v>
      </c>
      <c r="J7" s="113"/>
    </row>
    <row r="8" spans="1:10" ht="19.5" customHeight="1" x14ac:dyDescent="0.2">
      <c r="A8" s="114" t="s">
        <v>348</v>
      </c>
      <c r="B8" s="110">
        <v>5</v>
      </c>
      <c r="C8" s="110">
        <v>3</v>
      </c>
      <c r="D8" s="110">
        <v>0</v>
      </c>
      <c r="E8" s="110">
        <v>2</v>
      </c>
      <c r="F8" s="110">
        <v>0</v>
      </c>
      <c r="G8" s="110">
        <v>1</v>
      </c>
      <c r="H8" s="110">
        <v>0</v>
      </c>
      <c r="I8" s="111">
        <v>0</v>
      </c>
      <c r="J8" s="113"/>
    </row>
    <row r="9" spans="1:10" ht="19.5" customHeight="1" x14ac:dyDescent="0.2">
      <c r="A9" s="116" t="s">
        <v>349</v>
      </c>
      <c r="B9" s="110">
        <v>6</v>
      </c>
      <c r="C9" s="110">
        <v>1</v>
      </c>
      <c r="D9" s="110">
        <v>0</v>
      </c>
      <c r="E9" s="110">
        <v>0</v>
      </c>
      <c r="F9" s="110">
        <v>0</v>
      </c>
      <c r="G9" s="110">
        <v>1</v>
      </c>
      <c r="H9" s="110">
        <v>0</v>
      </c>
      <c r="I9" s="111">
        <v>0</v>
      </c>
      <c r="J9" s="113"/>
    </row>
    <row r="10" spans="1:10" ht="19.5" customHeight="1" x14ac:dyDescent="0.2">
      <c r="A10" s="114" t="s">
        <v>350</v>
      </c>
      <c r="B10" s="110">
        <v>7</v>
      </c>
      <c r="C10" s="110">
        <v>0</v>
      </c>
      <c r="D10" s="110">
        <v>0</v>
      </c>
      <c r="E10" s="110">
        <v>0</v>
      </c>
      <c r="F10" s="110">
        <v>0</v>
      </c>
      <c r="G10" s="110">
        <v>0</v>
      </c>
      <c r="H10" s="110">
        <v>0</v>
      </c>
      <c r="I10" s="111">
        <v>0</v>
      </c>
      <c r="J10" s="113"/>
    </row>
    <row r="11" spans="1:10" ht="19.5" customHeight="1" x14ac:dyDescent="0.2">
      <c r="A11" s="116" t="s">
        <v>351</v>
      </c>
      <c r="B11" s="110">
        <v>8</v>
      </c>
      <c r="C11" s="110">
        <v>7</v>
      </c>
      <c r="D11" s="110">
        <v>0</v>
      </c>
      <c r="E11" s="110">
        <v>1</v>
      </c>
      <c r="F11" s="110">
        <v>2</v>
      </c>
      <c r="G11" s="110">
        <v>4</v>
      </c>
      <c r="H11" s="110">
        <v>0</v>
      </c>
      <c r="I11" s="111">
        <v>0</v>
      </c>
      <c r="J11" s="113"/>
    </row>
    <row r="12" spans="1:10" ht="19.5" customHeight="1" x14ac:dyDescent="0.2">
      <c r="A12" s="114" t="s">
        <v>352</v>
      </c>
      <c r="B12" s="110">
        <v>9</v>
      </c>
      <c r="C12" s="110">
        <v>0</v>
      </c>
      <c r="D12" s="110">
        <v>0</v>
      </c>
      <c r="E12" s="110">
        <v>0</v>
      </c>
      <c r="F12" s="110">
        <v>0</v>
      </c>
      <c r="G12" s="110">
        <v>0</v>
      </c>
      <c r="H12" s="110">
        <v>0</v>
      </c>
      <c r="I12" s="111">
        <v>0</v>
      </c>
      <c r="J12" s="113"/>
    </row>
    <row r="13" spans="1:10" ht="19.5" customHeight="1" x14ac:dyDescent="0.2">
      <c r="A13" s="117" t="s">
        <v>353</v>
      </c>
      <c r="B13" s="110">
        <v>10</v>
      </c>
      <c r="C13" s="110">
        <v>3</v>
      </c>
      <c r="D13" s="110">
        <v>0</v>
      </c>
      <c r="E13" s="110">
        <v>1</v>
      </c>
      <c r="F13" s="110">
        <v>1</v>
      </c>
      <c r="G13" s="110">
        <v>1</v>
      </c>
      <c r="H13" s="110">
        <v>0</v>
      </c>
      <c r="I13" s="111">
        <v>0</v>
      </c>
      <c r="J13" s="113"/>
    </row>
    <row r="14" spans="1:10" ht="19.5" customHeight="1" x14ac:dyDescent="0.2">
      <c r="A14" s="118" t="s">
        <v>200</v>
      </c>
      <c r="B14" s="110">
        <v>11</v>
      </c>
      <c r="C14" s="110">
        <v>0</v>
      </c>
      <c r="D14" s="110">
        <v>0</v>
      </c>
      <c r="E14" s="110">
        <v>0</v>
      </c>
      <c r="F14" s="110">
        <v>0</v>
      </c>
      <c r="G14" s="110">
        <v>0</v>
      </c>
      <c r="H14" s="110">
        <v>0</v>
      </c>
      <c r="I14" s="111">
        <v>0</v>
      </c>
      <c r="J14" s="115"/>
    </row>
    <row r="15" spans="1:10" ht="19.5" customHeight="1" x14ac:dyDescent="0.2">
      <c r="A15" s="119" t="s">
        <v>346</v>
      </c>
      <c r="B15" s="110">
        <v>12</v>
      </c>
      <c r="C15" s="110">
        <v>1</v>
      </c>
      <c r="D15" s="110">
        <v>0</v>
      </c>
      <c r="E15" s="110">
        <v>1</v>
      </c>
      <c r="F15" s="110">
        <v>0</v>
      </c>
      <c r="G15" s="110">
        <v>0</v>
      </c>
      <c r="H15" s="110">
        <v>0</v>
      </c>
      <c r="I15" s="111">
        <v>0</v>
      </c>
      <c r="J15" s="113"/>
    </row>
    <row r="16" spans="1:10" ht="19.5" customHeight="1" x14ac:dyDescent="0.2">
      <c r="A16" s="118" t="s">
        <v>347</v>
      </c>
      <c r="B16" s="110">
        <v>13</v>
      </c>
      <c r="C16" s="110">
        <v>0</v>
      </c>
      <c r="D16" s="110">
        <v>0</v>
      </c>
      <c r="E16" s="110">
        <v>0</v>
      </c>
      <c r="F16" s="110">
        <v>0</v>
      </c>
      <c r="G16" s="110">
        <v>0</v>
      </c>
      <c r="H16" s="110">
        <v>0</v>
      </c>
      <c r="I16" s="111">
        <v>0</v>
      </c>
      <c r="J16" s="113"/>
    </row>
    <row r="17" spans="1:10" ht="19.5" customHeight="1" x14ac:dyDescent="0.2">
      <c r="A17" s="118" t="s">
        <v>348</v>
      </c>
      <c r="B17" s="110">
        <v>14</v>
      </c>
      <c r="C17" s="110">
        <v>0</v>
      </c>
      <c r="D17" s="110">
        <v>0</v>
      </c>
      <c r="E17" s="110">
        <v>0</v>
      </c>
      <c r="F17" s="110">
        <v>0</v>
      </c>
      <c r="G17" s="110">
        <v>0</v>
      </c>
      <c r="H17" s="110">
        <v>0</v>
      </c>
      <c r="I17" s="111">
        <v>0</v>
      </c>
      <c r="J17" s="113"/>
    </row>
    <row r="18" spans="1:10" ht="19.5" customHeight="1" x14ac:dyDescent="0.2">
      <c r="A18" s="119" t="s">
        <v>349</v>
      </c>
      <c r="B18" s="110">
        <v>15</v>
      </c>
      <c r="C18" s="110">
        <v>0</v>
      </c>
      <c r="D18" s="110">
        <v>0</v>
      </c>
      <c r="E18" s="110">
        <v>0</v>
      </c>
      <c r="F18" s="110">
        <v>0</v>
      </c>
      <c r="G18" s="110">
        <v>0</v>
      </c>
      <c r="H18" s="110">
        <v>0</v>
      </c>
      <c r="I18" s="111">
        <v>0</v>
      </c>
      <c r="J18" s="113"/>
    </row>
    <row r="19" spans="1:10" ht="19.5" customHeight="1" x14ac:dyDescent="0.2">
      <c r="A19" s="118" t="s">
        <v>350</v>
      </c>
      <c r="B19" s="110">
        <v>16</v>
      </c>
      <c r="C19" s="110">
        <v>0</v>
      </c>
      <c r="D19" s="110">
        <v>0</v>
      </c>
      <c r="E19" s="110">
        <v>0</v>
      </c>
      <c r="F19" s="110">
        <v>0</v>
      </c>
      <c r="G19" s="110">
        <v>0</v>
      </c>
      <c r="H19" s="110">
        <v>0</v>
      </c>
      <c r="I19" s="111">
        <v>0</v>
      </c>
      <c r="J19" s="113"/>
    </row>
    <row r="20" spans="1:10" ht="19.5" customHeight="1" x14ac:dyDescent="0.2">
      <c r="A20" s="119" t="s">
        <v>351</v>
      </c>
      <c r="B20" s="110">
        <v>17</v>
      </c>
      <c r="C20" s="110">
        <v>2</v>
      </c>
      <c r="D20" s="110">
        <v>0</v>
      </c>
      <c r="E20" s="110">
        <v>0</v>
      </c>
      <c r="F20" s="110">
        <v>1</v>
      </c>
      <c r="G20" s="110">
        <v>1</v>
      </c>
      <c r="H20" s="110">
        <v>0</v>
      </c>
      <c r="I20" s="111">
        <v>0</v>
      </c>
      <c r="J20" s="113"/>
    </row>
    <row r="21" spans="1:10" ht="19.5" customHeight="1" x14ac:dyDescent="0.2">
      <c r="A21" s="118" t="s">
        <v>352</v>
      </c>
      <c r="B21" s="110">
        <v>18</v>
      </c>
      <c r="C21" s="110">
        <v>0</v>
      </c>
      <c r="D21" s="110">
        <v>0</v>
      </c>
      <c r="E21" s="110">
        <v>0</v>
      </c>
      <c r="F21" s="110">
        <v>0</v>
      </c>
      <c r="G21" s="110">
        <v>0</v>
      </c>
      <c r="H21" s="110">
        <v>0</v>
      </c>
      <c r="I21" s="111">
        <v>0</v>
      </c>
      <c r="J21" s="113"/>
    </row>
    <row r="22" spans="1:10" s="28" customFormat="1" x14ac:dyDescent="0.25">
      <c r="A22" s="120" t="s">
        <v>362</v>
      </c>
      <c r="B22" s="121"/>
      <c r="C22" s="121"/>
      <c r="D22" s="121"/>
      <c r="E22" s="121"/>
      <c r="F22" s="121"/>
      <c r="G22" s="121"/>
      <c r="H22" s="121"/>
      <c r="I22" s="121"/>
      <c r="J22" s="121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3"/>
  <sheetViews>
    <sheetView view="pageBreakPreview" zoomScale="130" zoomScaleNormal="100" zoomScaleSheetLayoutView="130" workbookViewId="0">
      <selection activeCell="O17" sqref="O17"/>
    </sheetView>
  </sheetViews>
  <sheetFormatPr defaultRowHeight="12.75" x14ac:dyDescent="0.2"/>
  <cols>
    <col min="1" max="1" width="15.140625" style="58" customWidth="1"/>
    <col min="2" max="2" width="21.5703125" style="58" customWidth="1"/>
    <col min="3" max="3" width="3.85546875" style="58" bestFit="1" customWidth="1"/>
    <col min="4" max="4" width="7.28515625" style="58" customWidth="1"/>
    <col min="5" max="5" width="8.28515625" style="58" customWidth="1"/>
    <col min="6" max="6" width="8" style="58" customWidth="1"/>
    <col min="7" max="7" width="7.85546875" style="58" customWidth="1"/>
    <col min="8" max="8" width="8" style="58" bestFit="1" customWidth="1"/>
    <col min="9" max="9" width="7.140625" style="58" customWidth="1"/>
    <col min="10" max="10" width="8" style="58" bestFit="1" customWidth="1"/>
    <col min="11" max="11" width="7.140625" style="58" customWidth="1"/>
    <col min="12" max="12" width="8" style="58" bestFit="1" customWidth="1"/>
    <col min="13" max="16" width="7.140625" style="58" customWidth="1"/>
    <col min="17" max="17" width="9.28515625" style="58" customWidth="1"/>
    <col min="18" max="18" width="9.140625" style="58" customWidth="1"/>
    <col min="19" max="19" width="8.140625" style="58" customWidth="1"/>
    <col min="20" max="16384" width="9.140625" style="58"/>
  </cols>
  <sheetData>
    <row r="1" spans="1:14" x14ac:dyDescent="0.2">
      <c r="A1" s="57" t="s">
        <v>373</v>
      </c>
      <c r="B1" s="57"/>
      <c r="C1" s="57"/>
      <c r="D1" s="57"/>
      <c r="E1" s="57"/>
      <c r="F1" s="57"/>
      <c r="G1" s="45"/>
      <c r="H1" s="45"/>
      <c r="I1" s="45"/>
      <c r="J1" s="45"/>
      <c r="K1" s="45"/>
      <c r="L1" s="45"/>
      <c r="M1" s="45"/>
      <c r="N1" s="45"/>
    </row>
    <row r="2" spans="1:14" ht="15" customHeight="1" x14ac:dyDescent="0.2">
      <c r="A2" s="207" t="s">
        <v>22</v>
      </c>
      <c r="B2" s="208"/>
      <c r="C2" s="198" t="s">
        <v>229</v>
      </c>
      <c r="D2" s="198" t="s">
        <v>4</v>
      </c>
      <c r="E2" s="201" t="s">
        <v>23</v>
      </c>
      <c r="G2" s="188" t="s">
        <v>199</v>
      </c>
      <c r="H2" s="216"/>
      <c r="I2" s="216"/>
      <c r="J2" s="216"/>
      <c r="K2" s="216"/>
      <c r="L2" s="215"/>
    </row>
    <row r="3" spans="1:14" ht="15" customHeight="1" x14ac:dyDescent="0.2">
      <c r="A3" s="209"/>
      <c r="B3" s="210"/>
      <c r="C3" s="199"/>
      <c r="D3" s="199"/>
      <c r="E3" s="202"/>
      <c r="F3" s="217" t="s">
        <v>25</v>
      </c>
      <c r="G3" s="219" t="s">
        <v>369</v>
      </c>
      <c r="H3" s="76"/>
      <c r="I3" s="201" t="s">
        <v>201</v>
      </c>
      <c r="J3" s="76"/>
      <c r="K3" s="201" t="s">
        <v>202</v>
      </c>
      <c r="L3" s="50"/>
    </row>
    <row r="4" spans="1:14" x14ac:dyDescent="0.2">
      <c r="A4" s="190"/>
      <c r="B4" s="211"/>
      <c r="C4" s="200"/>
      <c r="D4" s="200"/>
      <c r="E4" s="203"/>
      <c r="F4" s="218"/>
      <c r="G4" s="220"/>
      <c r="H4" s="31" t="s">
        <v>25</v>
      </c>
      <c r="I4" s="203"/>
      <c r="J4" s="31" t="s">
        <v>25</v>
      </c>
      <c r="K4" s="203"/>
      <c r="L4" s="31" t="s">
        <v>25</v>
      </c>
    </row>
    <row r="5" spans="1:14" x14ac:dyDescent="0.2">
      <c r="A5" s="212" t="s">
        <v>33</v>
      </c>
      <c r="B5" s="213"/>
      <c r="C5" s="30" t="s">
        <v>34</v>
      </c>
      <c r="D5" s="30" t="s">
        <v>277</v>
      </c>
      <c r="E5" s="30">
        <v>1</v>
      </c>
      <c r="F5" s="59">
        <v>2</v>
      </c>
      <c r="G5" s="30">
        <v>3</v>
      </c>
      <c r="H5" s="59">
        <v>4</v>
      </c>
      <c r="I5" s="30">
        <v>5</v>
      </c>
      <c r="J5" s="59">
        <v>6</v>
      </c>
      <c r="K5" s="30">
        <v>7</v>
      </c>
      <c r="L5" s="42">
        <v>8</v>
      </c>
    </row>
    <row r="6" spans="1:14" ht="17.25" customHeight="1" x14ac:dyDescent="0.2">
      <c r="A6" s="183" t="s">
        <v>355</v>
      </c>
      <c r="B6" s="214"/>
      <c r="C6" s="30">
        <v>1</v>
      </c>
      <c r="D6" s="30"/>
      <c r="E6" s="30">
        <f t="shared" ref="E6:L6" si="0">+E7+E8+E9+E10+E11+E12+E13+E14+E15+E16+E17+E18+E20+E22+E23+E24</f>
        <v>186</v>
      </c>
      <c r="F6" s="30">
        <f t="shared" si="0"/>
        <v>94</v>
      </c>
      <c r="G6" s="30">
        <f t="shared" si="0"/>
        <v>26</v>
      </c>
      <c r="H6" s="30">
        <f t="shared" si="0"/>
        <v>13</v>
      </c>
      <c r="I6" s="30">
        <f t="shared" si="0"/>
        <v>34</v>
      </c>
      <c r="J6" s="30">
        <f t="shared" si="0"/>
        <v>16</v>
      </c>
      <c r="K6" s="30">
        <f t="shared" si="0"/>
        <v>110</v>
      </c>
      <c r="L6" s="30">
        <f t="shared" si="0"/>
        <v>65</v>
      </c>
    </row>
    <row r="7" spans="1:14" x14ac:dyDescent="0.2">
      <c r="A7" s="60" t="s">
        <v>257</v>
      </c>
      <c r="B7" s="85"/>
      <c r="C7" s="30">
        <v>2</v>
      </c>
      <c r="D7" s="30">
        <v>31002</v>
      </c>
      <c r="E7" s="30">
        <v>32</v>
      </c>
      <c r="F7" s="59">
        <v>16</v>
      </c>
      <c r="G7" s="30"/>
      <c r="H7" s="30"/>
      <c r="I7" s="30"/>
      <c r="J7" s="30"/>
      <c r="K7" s="30">
        <v>16</v>
      </c>
      <c r="L7" s="31">
        <v>16</v>
      </c>
    </row>
    <row r="8" spans="1:14" x14ac:dyDescent="0.2">
      <c r="A8" s="60" t="s">
        <v>254</v>
      </c>
      <c r="B8" s="85"/>
      <c r="C8" s="30">
        <v>3</v>
      </c>
      <c r="D8" s="30">
        <v>28002</v>
      </c>
      <c r="E8" s="30">
        <v>24</v>
      </c>
      <c r="F8" s="59">
        <v>12</v>
      </c>
      <c r="G8" s="30"/>
      <c r="H8" s="30"/>
      <c r="I8" s="30"/>
      <c r="J8" s="30"/>
      <c r="K8" s="30">
        <v>24</v>
      </c>
      <c r="L8" s="31">
        <v>12</v>
      </c>
    </row>
    <row r="9" spans="1:14" x14ac:dyDescent="0.2">
      <c r="A9" s="60" t="s">
        <v>123</v>
      </c>
      <c r="B9" s="61"/>
      <c r="C9" s="30">
        <v>4</v>
      </c>
      <c r="D9" s="30">
        <v>76001</v>
      </c>
      <c r="E9" s="30">
        <v>18</v>
      </c>
      <c r="F9" s="59">
        <v>10</v>
      </c>
      <c r="G9" s="30">
        <v>6</v>
      </c>
      <c r="H9" s="30">
        <v>4</v>
      </c>
      <c r="I9" s="30">
        <v>6</v>
      </c>
      <c r="J9" s="30">
        <v>3</v>
      </c>
      <c r="K9" s="30">
        <v>6</v>
      </c>
      <c r="L9" s="31">
        <v>3</v>
      </c>
    </row>
    <row r="10" spans="1:14" x14ac:dyDescent="0.2">
      <c r="A10" s="60" t="s">
        <v>125</v>
      </c>
      <c r="B10" s="95"/>
      <c r="C10" s="30">
        <v>5</v>
      </c>
      <c r="D10" s="30">
        <v>39002</v>
      </c>
      <c r="E10" s="30">
        <v>16</v>
      </c>
      <c r="F10" s="59">
        <v>7</v>
      </c>
      <c r="G10" s="30">
        <v>6</v>
      </c>
      <c r="H10" s="30">
        <v>2</v>
      </c>
      <c r="I10" s="30">
        <v>4</v>
      </c>
      <c r="J10" s="30">
        <v>2</v>
      </c>
      <c r="K10" s="30">
        <v>6</v>
      </c>
      <c r="L10" s="31">
        <v>3</v>
      </c>
    </row>
    <row r="11" spans="1:14" x14ac:dyDescent="0.2">
      <c r="A11" s="60" t="s">
        <v>309</v>
      </c>
      <c r="B11" s="61"/>
      <c r="C11" s="30">
        <v>6</v>
      </c>
      <c r="D11" s="30">
        <v>11000</v>
      </c>
      <c r="E11" s="30">
        <v>24</v>
      </c>
      <c r="F11" s="59">
        <v>12</v>
      </c>
      <c r="G11" s="30">
        <v>2</v>
      </c>
      <c r="H11" s="30">
        <v>1</v>
      </c>
      <c r="I11" s="30">
        <v>6</v>
      </c>
      <c r="J11" s="30">
        <v>3</v>
      </c>
      <c r="K11" s="30">
        <v>16</v>
      </c>
      <c r="L11" s="31">
        <v>8</v>
      </c>
    </row>
    <row r="12" spans="1:14" x14ac:dyDescent="0.2">
      <c r="A12" s="60" t="s">
        <v>310</v>
      </c>
      <c r="B12" s="61"/>
      <c r="C12" s="30">
        <v>7</v>
      </c>
      <c r="D12" s="30">
        <v>14000</v>
      </c>
      <c r="E12" s="30"/>
      <c r="F12" s="59"/>
      <c r="G12" s="30"/>
      <c r="H12" s="30"/>
      <c r="I12" s="30"/>
      <c r="J12" s="30"/>
      <c r="K12" s="30"/>
      <c r="L12" s="31"/>
    </row>
    <row r="13" spans="1:14" x14ac:dyDescent="0.2">
      <c r="A13" s="60" t="s">
        <v>311</v>
      </c>
      <c r="B13" s="61"/>
      <c r="C13" s="30">
        <v>8</v>
      </c>
      <c r="D13" s="30">
        <v>21002</v>
      </c>
      <c r="E13" s="30">
        <v>46</v>
      </c>
      <c r="F13" s="59">
        <v>24</v>
      </c>
      <c r="G13" s="30">
        <v>12</v>
      </c>
      <c r="H13" s="30">
        <v>6</v>
      </c>
      <c r="I13" s="30">
        <v>18</v>
      </c>
      <c r="J13" s="30">
        <v>8</v>
      </c>
      <c r="K13" s="30">
        <v>16</v>
      </c>
      <c r="L13" s="31">
        <v>10</v>
      </c>
    </row>
    <row r="14" spans="1:14" x14ac:dyDescent="0.2">
      <c r="A14" s="60" t="s">
        <v>250</v>
      </c>
      <c r="B14" s="61"/>
      <c r="C14" s="30">
        <v>9</v>
      </c>
      <c r="D14" s="30">
        <v>19002</v>
      </c>
      <c r="E14" s="30"/>
      <c r="F14" s="59"/>
      <c r="G14" s="30"/>
      <c r="H14" s="30"/>
      <c r="I14" s="30"/>
      <c r="J14" s="30"/>
      <c r="K14" s="30"/>
      <c r="L14" s="31"/>
    </row>
    <row r="15" spans="1:14" x14ac:dyDescent="0.2">
      <c r="A15" s="60" t="s">
        <v>268</v>
      </c>
      <c r="B15" s="61"/>
      <c r="C15" s="30">
        <v>10</v>
      </c>
      <c r="D15" s="30">
        <v>81001</v>
      </c>
      <c r="E15" s="30"/>
      <c r="F15" s="59"/>
      <c r="G15" s="30"/>
      <c r="H15" s="30"/>
      <c r="I15" s="30"/>
      <c r="J15" s="30"/>
      <c r="K15" s="30"/>
      <c r="L15" s="31"/>
    </row>
    <row r="16" spans="1:14" x14ac:dyDescent="0.2">
      <c r="A16" s="60" t="s">
        <v>312</v>
      </c>
      <c r="B16" s="61"/>
      <c r="C16" s="30">
        <v>11</v>
      </c>
      <c r="D16" s="30">
        <v>72001</v>
      </c>
      <c r="E16" s="30">
        <v>2</v>
      </c>
      <c r="F16" s="59">
        <v>1</v>
      </c>
      <c r="G16" s="30"/>
      <c r="H16" s="30"/>
      <c r="I16" s="30"/>
      <c r="J16" s="30"/>
      <c r="K16" s="30">
        <v>2</v>
      </c>
      <c r="L16" s="31">
        <v>1</v>
      </c>
    </row>
    <row r="17" spans="1:20" x14ac:dyDescent="0.2">
      <c r="A17" s="60" t="s">
        <v>270</v>
      </c>
      <c r="B17" s="61"/>
      <c r="C17" s="30">
        <v>12</v>
      </c>
      <c r="D17" s="30">
        <v>83002</v>
      </c>
      <c r="E17" s="30">
        <v>24</v>
      </c>
      <c r="F17" s="59">
        <v>12</v>
      </c>
      <c r="G17" s="30"/>
      <c r="H17" s="30"/>
      <c r="I17" s="30"/>
      <c r="J17" s="30"/>
      <c r="K17" s="30">
        <v>24</v>
      </c>
      <c r="L17" s="31">
        <v>12</v>
      </c>
    </row>
    <row r="18" spans="1:20" x14ac:dyDescent="0.2">
      <c r="A18" s="60" t="s">
        <v>313</v>
      </c>
      <c r="B18" s="61"/>
      <c r="C18" s="30">
        <v>13</v>
      </c>
      <c r="D18" s="30">
        <v>86000</v>
      </c>
      <c r="E18" s="30"/>
      <c r="F18" s="59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1">
        <v>0</v>
      </c>
    </row>
    <row r="19" spans="1:20" x14ac:dyDescent="0.2">
      <c r="A19" s="60" t="s">
        <v>384</v>
      </c>
      <c r="B19" s="61"/>
      <c r="C19" s="30">
        <v>14</v>
      </c>
      <c r="D19" s="30">
        <v>90002</v>
      </c>
      <c r="E19" s="30"/>
      <c r="F19" s="59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1">
        <v>0</v>
      </c>
    </row>
    <row r="20" spans="1:20" x14ac:dyDescent="0.2">
      <c r="A20" s="60" t="s">
        <v>314</v>
      </c>
      <c r="B20" s="61"/>
      <c r="C20" s="30">
        <v>15</v>
      </c>
      <c r="D20" s="30">
        <v>40002</v>
      </c>
      <c r="E20" s="30"/>
      <c r="F20" s="59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1">
        <v>0</v>
      </c>
    </row>
    <row r="21" spans="1:20" x14ac:dyDescent="0.2">
      <c r="A21" s="60" t="s">
        <v>315</v>
      </c>
      <c r="B21" s="61"/>
      <c r="C21" s="30">
        <v>16</v>
      </c>
      <c r="D21" s="30">
        <v>74001</v>
      </c>
      <c r="E21" s="30"/>
      <c r="F21" s="59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1">
        <v>0</v>
      </c>
    </row>
    <row r="22" spans="1:20" ht="15" customHeight="1" x14ac:dyDescent="0.2">
      <c r="A22" s="204" t="s">
        <v>203</v>
      </c>
      <c r="B22" s="47" t="s">
        <v>204</v>
      </c>
      <c r="C22" s="30">
        <v>17</v>
      </c>
      <c r="D22" s="30"/>
      <c r="E22" s="30"/>
      <c r="F22" s="59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1">
        <v>0</v>
      </c>
    </row>
    <row r="23" spans="1:20" x14ac:dyDescent="0.2">
      <c r="A23" s="205"/>
      <c r="B23" s="47" t="s">
        <v>205</v>
      </c>
      <c r="C23" s="30">
        <v>18</v>
      </c>
      <c r="D23" s="30"/>
      <c r="E23" s="30"/>
      <c r="F23" s="59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1">
        <v>0</v>
      </c>
    </row>
    <row r="24" spans="1:20" x14ac:dyDescent="0.2">
      <c r="A24" s="206"/>
      <c r="B24" s="47" t="s">
        <v>206</v>
      </c>
      <c r="C24" s="30">
        <v>19</v>
      </c>
      <c r="D24" s="30"/>
      <c r="E24" s="30"/>
      <c r="F24" s="59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1">
        <v>0</v>
      </c>
    </row>
    <row r="25" spans="1:20" x14ac:dyDescent="0.2">
      <c r="A25" s="80" t="s">
        <v>357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20" x14ac:dyDescent="0.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</row>
    <row r="27" spans="1:20" s="62" customFormat="1" ht="19.5" customHeight="1" x14ac:dyDescent="0.25">
      <c r="A27" s="38" t="s">
        <v>372</v>
      </c>
      <c r="B27" s="38"/>
      <c r="C27" s="38"/>
      <c r="D27" s="38"/>
      <c r="E27" s="38"/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20" ht="15" customHeight="1" x14ac:dyDescent="0.2">
      <c r="A28" s="207" t="s">
        <v>22</v>
      </c>
      <c r="B28" s="208"/>
      <c r="C28" s="198" t="s">
        <v>229</v>
      </c>
      <c r="D28" s="198" t="s">
        <v>4</v>
      </c>
      <c r="E28" s="201" t="s">
        <v>23</v>
      </c>
      <c r="G28" s="189" t="s">
        <v>24</v>
      </c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</row>
    <row r="29" spans="1:20" ht="18" customHeight="1" x14ac:dyDescent="0.2">
      <c r="A29" s="209"/>
      <c r="B29" s="210"/>
      <c r="C29" s="199"/>
      <c r="D29" s="199"/>
      <c r="E29" s="202"/>
      <c r="F29" s="189" t="s">
        <v>25</v>
      </c>
      <c r="G29" s="201" t="s">
        <v>303</v>
      </c>
      <c r="H29" s="76"/>
      <c r="I29" s="201" t="s">
        <v>27</v>
      </c>
      <c r="J29" s="76"/>
      <c r="K29" s="201" t="s">
        <v>28</v>
      </c>
      <c r="L29" s="76"/>
      <c r="M29" s="201" t="s">
        <v>29</v>
      </c>
      <c r="N29" s="76"/>
      <c r="O29" s="201" t="s">
        <v>30</v>
      </c>
      <c r="P29" s="76"/>
      <c r="Q29" s="219" t="s">
        <v>368</v>
      </c>
      <c r="R29" s="50"/>
    </row>
    <row r="30" spans="1:20" ht="20.25" customHeight="1" x14ac:dyDescent="0.2">
      <c r="A30" s="190"/>
      <c r="B30" s="211"/>
      <c r="C30" s="200"/>
      <c r="D30" s="200"/>
      <c r="E30" s="203"/>
      <c r="F30" s="189"/>
      <c r="G30" s="203"/>
      <c r="H30" s="31" t="s">
        <v>25</v>
      </c>
      <c r="I30" s="203"/>
      <c r="J30" s="31" t="s">
        <v>25</v>
      </c>
      <c r="K30" s="203"/>
      <c r="L30" s="31" t="s">
        <v>25</v>
      </c>
      <c r="M30" s="203"/>
      <c r="N30" s="31" t="s">
        <v>25</v>
      </c>
      <c r="O30" s="203"/>
      <c r="P30" s="31" t="s">
        <v>25</v>
      </c>
      <c r="Q30" s="220"/>
      <c r="R30" s="31" t="s">
        <v>25</v>
      </c>
    </row>
    <row r="31" spans="1:20" x14ac:dyDescent="0.2">
      <c r="A31" s="188" t="s">
        <v>33</v>
      </c>
      <c r="B31" s="215"/>
      <c r="C31" s="30" t="s">
        <v>34</v>
      </c>
      <c r="D31" s="30"/>
      <c r="E31" s="30">
        <v>1</v>
      </c>
      <c r="F31" s="30">
        <v>2</v>
      </c>
      <c r="G31" s="30">
        <v>3</v>
      </c>
      <c r="H31" s="30">
        <v>4</v>
      </c>
      <c r="I31" s="30">
        <v>5</v>
      </c>
      <c r="J31" s="30">
        <v>6</v>
      </c>
      <c r="K31" s="30">
        <v>7</v>
      </c>
      <c r="L31" s="30">
        <v>8</v>
      </c>
      <c r="M31" s="30">
        <v>9</v>
      </c>
      <c r="N31" s="30">
        <v>10</v>
      </c>
      <c r="O31" s="30">
        <v>11</v>
      </c>
      <c r="P31" s="30">
        <v>12</v>
      </c>
      <c r="Q31" s="31">
        <v>13</v>
      </c>
      <c r="R31" s="31">
        <v>14</v>
      </c>
    </row>
    <row r="32" spans="1:20" ht="18" customHeight="1" x14ac:dyDescent="0.2">
      <c r="A32" s="183" t="s">
        <v>356</v>
      </c>
      <c r="B32" s="214"/>
      <c r="C32" s="30">
        <v>1</v>
      </c>
      <c r="D32" s="30"/>
      <c r="E32" s="30">
        <f>+E33+E34+E35+E36+E37+E38+E39+E40+E41+E42+E43+E44+E45+E46</f>
        <v>21</v>
      </c>
      <c r="F32" s="30">
        <v>5</v>
      </c>
      <c r="G32" s="30">
        <v>2</v>
      </c>
      <c r="H32" s="30">
        <v>0</v>
      </c>
      <c r="I32" s="30">
        <v>4</v>
      </c>
      <c r="J32" s="30">
        <v>3</v>
      </c>
      <c r="K32" s="30">
        <v>5</v>
      </c>
      <c r="L32" s="30">
        <v>1</v>
      </c>
      <c r="M32" s="30">
        <v>3</v>
      </c>
      <c r="N32" s="30">
        <v>1</v>
      </c>
      <c r="O32" s="30">
        <v>2</v>
      </c>
      <c r="P32" s="30">
        <v>0</v>
      </c>
      <c r="Q32" s="31">
        <v>0</v>
      </c>
      <c r="R32" s="31">
        <v>0</v>
      </c>
    </row>
    <row r="33" spans="1:18" x14ac:dyDescent="0.2">
      <c r="A33" s="60" t="s">
        <v>257</v>
      </c>
      <c r="B33" s="85"/>
      <c r="C33" s="30">
        <v>2</v>
      </c>
      <c r="D33" s="30">
        <v>31002</v>
      </c>
      <c r="E33" s="30">
        <v>6</v>
      </c>
      <c r="F33" s="59">
        <v>2</v>
      </c>
      <c r="G33" s="30">
        <v>1</v>
      </c>
      <c r="H33" s="30">
        <v>0</v>
      </c>
      <c r="I33" s="30">
        <v>3</v>
      </c>
      <c r="J33" s="30">
        <v>2</v>
      </c>
      <c r="K33" s="30">
        <v>2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1">
        <v>0</v>
      </c>
    </row>
    <row r="34" spans="1:18" x14ac:dyDescent="0.2">
      <c r="A34" s="60" t="s">
        <v>254</v>
      </c>
      <c r="B34" s="85"/>
      <c r="C34" s="30">
        <v>3</v>
      </c>
      <c r="D34" s="30">
        <v>28002</v>
      </c>
      <c r="E34" s="30">
        <v>3</v>
      </c>
      <c r="F34" s="59">
        <v>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2</v>
      </c>
      <c r="N34" s="30">
        <v>1</v>
      </c>
      <c r="O34" s="30">
        <v>0</v>
      </c>
      <c r="P34" s="30">
        <v>0</v>
      </c>
      <c r="Q34" s="30">
        <v>0</v>
      </c>
      <c r="R34" s="31">
        <v>0</v>
      </c>
    </row>
    <row r="35" spans="1:18" x14ac:dyDescent="0.2">
      <c r="A35" s="60" t="s">
        <v>123</v>
      </c>
      <c r="B35" s="61"/>
      <c r="C35" s="30">
        <v>4</v>
      </c>
      <c r="D35" s="30">
        <v>76001</v>
      </c>
      <c r="E35" s="30">
        <v>1</v>
      </c>
      <c r="F35" s="59">
        <v>0</v>
      </c>
      <c r="G35" s="30">
        <v>0</v>
      </c>
      <c r="H35" s="30">
        <v>0</v>
      </c>
      <c r="I35" s="30">
        <v>0</v>
      </c>
      <c r="J35" s="30">
        <v>0</v>
      </c>
      <c r="K35" s="30">
        <v>1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1">
        <v>0</v>
      </c>
    </row>
    <row r="36" spans="1:18" x14ac:dyDescent="0.2">
      <c r="A36" s="60" t="s">
        <v>125</v>
      </c>
      <c r="B36" s="95"/>
      <c r="C36" s="30">
        <v>5</v>
      </c>
      <c r="D36" s="30">
        <v>39002</v>
      </c>
      <c r="E36" s="30">
        <v>1</v>
      </c>
      <c r="F36" s="59">
        <v>0</v>
      </c>
      <c r="G36" s="30">
        <v>0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1">
        <v>0</v>
      </c>
    </row>
    <row r="37" spans="1:18" x14ac:dyDescent="0.2">
      <c r="A37" s="60" t="s">
        <v>309</v>
      </c>
      <c r="B37" s="61"/>
      <c r="C37" s="30">
        <v>6</v>
      </c>
      <c r="D37" s="30">
        <v>11000</v>
      </c>
      <c r="E37" s="30">
        <v>2</v>
      </c>
      <c r="F37" s="59">
        <v>1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1">
        <v>0</v>
      </c>
    </row>
    <row r="38" spans="1:18" x14ac:dyDescent="0.2">
      <c r="A38" s="60" t="s">
        <v>310</v>
      </c>
      <c r="B38" s="61"/>
      <c r="C38" s="30">
        <v>7</v>
      </c>
      <c r="D38" s="30">
        <v>14000</v>
      </c>
      <c r="E38" s="30">
        <v>1</v>
      </c>
      <c r="F38" s="59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1">
        <v>0</v>
      </c>
    </row>
    <row r="39" spans="1:18" x14ac:dyDescent="0.2">
      <c r="A39" s="60" t="s">
        <v>311</v>
      </c>
      <c r="B39" s="61"/>
      <c r="C39" s="30">
        <v>8</v>
      </c>
      <c r="D39" s="30">
        <v>21002</v>
      </c>
      <c r="E39" s="30">
        <v>1</v>
      </c>
      <c r="F39" s="59">
        <v>1</v>
      </c>
      <c r="G39" s="30">
        <v>0</v>
      </c>
      <c r="H39" s="30">
        <v>0</v>
      </c>
      <c r="I39" s="30">
        <v>0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1">
        <v>0</v>
      </c>
    </row>
    <row r="40" spans="1:18" x14ac:dyDescent="0.2">
      <c r="A40" s="60" t="s">
        <v>250</v>
      </c>
      <c r="B40" s="61"/>
      <c r="C40" s="30">
        <v>9</v>
      </c>
      <c r="D40" s="30">
        <v>19002</v>
      </c>
      <c r="E40" s="30">
        <v>0</v>
      </c>
      <c r="F40" s="59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1">
        <v>0</v>
      </c>
    </row>
    <row r="41" spans="1:18" x14ac:dyDescent="0.2">
      <c r="A41" s="60" t="s">
        <v>268</v>
      </c>
      <c r="B41" s="61"/>
      <c r="C41" s="30">
        <v>10</v>
      </c>
      <c r="D41" s="30">
        <v>81001</v>
      </c>
      <c r="E41" s="30">
        <v>0</v>
      </c>
      <c r="F41" s="59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1">
        <v>0</v>
      </c>
    </row>
    <row r="42" spans="1:18" x14ac:dyDescent="0.2">
      <c r="A42" s="60" t="s">
        <v>312</v>
      </c>
      <c r="B42" s="61"/>
      <c r="C42" s="30">
        <v>11</v>
      </c>
      <c r="D42" s="30">
        <v>72001</v>
      </c>
      <c r="E42" s="30">
        <v>1</v>
      </c>
      <c r="F42" s="59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1">
        <v>0</v>
      </c>
    </row>
    <row r="43" spans="1:18" x14ac:dyDescent="0.2">
      <c r="A43" s="60" t="s">
        <v>270</v>
      </c>
      <c r="B43" s="61"/>
      <c r="C43" s="30">
        <v>12</v>
      </c>
      <c r="D43" s="30">
        <v>83002</v>
      </c>
      <c r="E43" s="30">
        <v>2</v>
      </c>
      <c r="F43" s="59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2</v>
      </c>
      <c r="P43" s="30">
        <v>0</v>
      </c>
      <c r="Q43" s="30">
        <v>0</v>
      </c>
      <c r="R43" s="31">
        <v>0</v>
      </c>
    </row>
    <row r="44" spans="1:18" x14ac:dyDescent="0.2">
      <c r="A44" s="60" t="s">
        <v>394</v>
      </c>
      <c r="B44" s="61"/>
      <c r="C44" s="30">
        <v>13</v>
      </c>
      <c r="D44" s="30">
        <v>35002</v>
      </c>
      <c r="E44" s="30">
        <v>1</v>
      </c>
      <c r="F44" s="59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  <c r="Q44" s="30">
        <v>0</v>
      </c>
      <c r="R44" s="31">
        <v>0</v>
      </c>
    </row>
    <row r="45" spans="1:18" x14ac:dyDescent="0.2">
      <c r="A45" s="60" t="s">
        <v>395</v>
      </c>
      <c r="B45" s="61"/>
      <c r="C45" s="30">
        <v>14</v>
      </c>
      <c r="D45" s="30">
        <v>27002</v>
      </c>
      <c r="E45" s="30">
        <v>1</v>
      </c>
      <c r="F45" s="59">
        <v>0</v>
      </c>
      <c r="G45" s="30">
        <v>0</v>
      </c>
      <c r="H45" s="30">
        <v>0</v>
      </c>
      <c r="I45" s="30">
        <v>1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1">
        <v>0</v>
      </c>
    </row>
    <row r="46" spans="1:18" x14ac:dyDescent="0.2">
      <c r="A46" s="60" t="s">
        <v>396</v>
      </c>
      <c r="B46" s="61"/>
      <c r="C46" s="30">
        <v>15</v>
      </c>
      <c r="D46" s="30">
        <v>34002</v>
      </c>
      <c r="E46" s="30">
        <v>1</v>
      </c>
      <c r="F46" s="59">
        <v>0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1">
        <v>0</v>
      </c>
    </row>
    <row r="47" spans="1:18" x14ac:dyDescent="0.2">
      <c r="A47" s="60"/>
      <c r="B47" s="61"/>
      <c r="C47" s="30">
        <v>16</v>
      </c>
      <c r="D47" s="30"/>
      <c r="E47" s="30"/>
      <c r="F47" s="59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1"/>
    </row>
    <row r="48" spans="1:18" x14ac:dyDescent="0.2">
      <c r="A48" s="204" t="s">
        <v>203</v>
      </c>
      <c r="B48" s="47" t="s">
        <v>204</v>
      </c>
      <c r="C48" s="30">
        <v>17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1"/>
      <c r="R48" s="31"/>
    </row>
    <row r="49" spans="1:18" x14ac:dyDescent="0.2">
      <c r="A49" s="205"/>
      <c r="B49" s="47" t="s">
        <v>205</v>
      </c>
      <c r="C49" s="30">
        <v>18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1"/>
      <c r="R49" s="31"/>
    </row>
    <row r="50" spans="1:18" x14ac:dyDescent="0.2">
      <c r="A50" s="206"/>
      <c r="B50" s="47" t="s">
        <v>206</v>
      </c>
      <c r="C50" s="30">
        <v>19</v>
      </c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1"/>
      <c r="R50" s="31"/>
    </row>
    <row r="51" spans="1:18" x14ac:dyDescent="0.2">
      <c r="A51" s="80" t="s">
        <v>361</v>
      </c>
      <c r="B51" s="64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77"/>
    </row>
    <row r="52" spans="1:18" ht="21" customHeight="1" x14ac:dyDescent="0.2"/>
    <row r="53" spans="1:18" ht="15" customHeight="1" x14ac:dyDescent="0.2"/>
    <row r="54" spans="1:18" ht="22.5" customHeight="1" x14ac:dyDescent="0.2"/>
    <row r="57" spans="1:18" ht="15" customHeight="1" x14ac:dyDescent="0.2"/>
    <row r="58" spans="1:18" ht="15" customHeight="1" x14ac:dyDescent="0.2"/>
    <row r="59" spans="1:18" ht="15" customHeight="1" x14ac:dyDescent="0.2"/>
    <row r="60" spans="1:18" ht="15" customHeight="1" x14ac:dyDescent="0.2"/>
    <row r="61" spans="1:18" ht="15" customHeight="1" x14ac:dyDescent="0.2"/>
    <row r="62" spans="1:18" ht="20.25" customHeight="1" x14ac:dyDescent="0.2"/>
    <row r="65" ht="15" customHeight="1" x14ac:dyDescent="0.2"/>
    <row r="66" ht="26.2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</sheetData>
  <mergeCells count="27"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7"/>
  <sheetViews>
    <sheetView tabSelected="1" view="pageBreakPreview" topLeftCell="A19" zoomScale="145" zoomScaleNormal="100" zoomScaleSheetLayoutView="145" workbookViewId="0">
      <selection activeCell="E31" sqref="E31"/>
    </sheetView>
  </sheetViews>
  <sheetFormatPr defaultRowHeight="12.75" x14ac:dyDescent="0.2"/>
  <cols>
    <col min="1" max="1" width="39.5703125" style="26" customWidth="1"/>
    <col min="2" max="2" width="3.85546875" style="26" bestFit="1" customWidth="1"/>
    <col min="3" max="3" width="10.5703125" style="26" customWidth="1"/>
    <col min="4" max="4" width="12.140625" style="26" customWidth="1"/>
    <col min="5" max="5" width="11.7109375" style="26" customWidth="1"/>
    <col min="6" max="6" width="7.85546875" style="26" customWidth="1"/>
    <col min="7" max="7" width="10.42578125" style="26" customWidth="1"/>
    <col min="8" max="10" width="7.42578125" style="26" customWidth="1"/>
    <col min="11" max="11" width="7.7109375" style="26" customWidth="1"/>
    <col min="12" max="12" width="8.28515625" style="26" customWidth="1"/>
    <col min="13" max="13" width="9.140625" style="26" customWidth="1"/>
    <col min="14" max="14" width="7" style="26" customWidth="1"/>
    <col min="15" max="15" width="8.5703125" style="26" customWidth="1"/>
    <col min="16" max="16" width="7.85546875" style="26" customWidth="1"/>
    <col min="17" max="17" width="8.5703125" style="26" customWidth="1"/>
    <col min="18" max="16384" width="9.140625" style="26"/>
  </cols>
  <sheetData>
    <row r="1" spans="1:13" x14ac:dyDescent="0.2">
      <c r="A1" s="39" t="s">
        <v>371</v>
      </c>
      <c r="B1" s="39"/>
      <c r="C1" s="39"/>
      <c r="D1" s="39"/>
      <c r="E1" s="39"/>
      <c r="F1" s="39"/>
      <c r="G1" s="39"/>
      <c r="H1" s="39"/>
    </row>
    <row r="2" spans="1:13" ht="15" customHeight="1" x14ac:dyDescent="0.2">
      <c r="A2" s="233" t="s">
        <v>22</v>
      </c>
      <c r="B2" s="198" t="s">
        <v>229</v>
      </c>
      <c r="C2" s="230" t="s">
        <v>304</v>
      </c>
      <c r="D2" s="227" t="s">
        <v>364</v>
      </c>
      <c r="E2" s="29"/>
      <c r="F2" s="189" t="s">
        <v>363</v>
      </c>
      <c r="G2" s="189"/>
      <c r="H2" s="189"/>
      <c r="I2" s="189"/>
      <c r="J2" s="189"/>
      <c r="K2" s="189"/>
      <c r="L2" s="189"/>
      <c r="M2" s="189"/>
    </row>
    <row r="3" spans="1:13" ht="11.25" customHeight="1" x14ac:dyDescent="0.2">
      <c r="A3" s="234"/>
      <c r="B3" s="199"/>
      <c r="C3" s="231"/>
      <c r="D3" s="228"/>
      <c r="E3" s="198" t="s">
        <v>25</v>
      </c>
      <c r="F3" s="219" t="s">
        <v>23</v>
      </c>
      <c r="G3" s="82"/>
      <c r="H3" s="219" t="s">
        <v>225</v>
      </c>
      <c r="I3" s="82"/>
      <c r="J3" s="219" t="s">
        <v>226</v>
      </c>
      <c r="K3" s="82"/>
      <c r="L3" s="219" t="s">
        <v>227</v>
      </c>
      <c r="M3" s="82"/>
    </row>
    <row r="4" spans="1:13" ht="11.25" customHeight="1" x14ac:dyDescent="0.2">
      <c r="A4" s="235"/>
      <c r="B4" s="200"/>
      <c r="C4" s="232"/>
      <c r="D4" s="229"/>
      <c r="E4" s="200"/>
      <c r="F4" s="218"/>
      <c r="G4" s="59" t="s">
        <v>297</v>
      </c>
      <c r="H4" s="218"/>
      <c r="I4" s="59" t="s">
        <v>297</v>
      </c>
      <c r="J4" s="220"/>
      <c r="K4" s="59" t="s">
        <v>297</v>
      </c>
      <c r="L4" s="220"/>
      <c r="M4" s="42" t="s">
        <v>297</v>
      </c>
    </row>
    <row r="5" spans="1:13" ht="13.5" thickBot="1" x14ac:dyDescent="0.25">
      <c r="A5" s="65" t="s">
        <v>33</v>
      </c>
      <c r="B5" s="30" t="s">
        <v>34</v>
      </c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1">
        <v>11</v>
      </c>
    </row>
    <row r="6" spans="1:13" ht="16.5" customHeight="1" thickBot="1" x14ac:dyDescent="0.25">
      <c r="A6" s="66" t="s">
        <v>359</v>
      </c>
      <c r="B6" s="59">
        <v>1</v>
      </c>
      <c r="C6" s="122">
        <f>C7+C8+C9+C10+C11</f>
        <v>87</v>
      </c>
      <c r="D6" s="122">
        <f t="shared" ref="D6:M6" si="0">D7+D8+D9+D10+D11</f>
        <v>711</v>
      </c>
      <c r="E6" s="122">
        <f t="shared" si="0"/>
        <v>355</v>
      </c>
      <c r="F6" s="122">
        <f t="shared" si="0"/>
        <v>132</v>
      </c>
      <c r="G6" s="122">
        <f t="shared" si="0"/>
        <v>58</v>
      </c>
      <c r="H6" s="122">
        <f t="shared" si="0"/>
        <v>50</v>
      </c>
      <c r="I6" s="122">
        <f t="shared" si="0"/>
        <v>22</v>
      </c>
      <c r="J6" s="122">
        <f t="shared" si="0"/>
        <v>81</v>
      </c>
      <c r="K6" s="122">
        <f t="shared" si="0"/>
        <v>32</v>
      </c>
      <c r="L6" s="122">
        <f t="shared" si="0"/>
        <v>57</v>
      </c>
      <c r="M6" s="122">
        <f t="shared" si="0"/>
        <v>27</v>
      </c>
    </row>
    <row r="7" spans="1:13" ht="16.5" customHeight="1" thickBot="1" x14ac:dyDescent="0.25">
      <c r="A7" s="44" t="s">
        <v>298</v>
      </c>
      <c r="B7" s="59">
        <v>2</v>
      </c>
      <c r="C7" s="123">
        <v>13</v>
      </c>
      <c r="D7" s="123">
        <v>48</v>
      </c>
      <c r="E7" s="123">
        <v>26</v>
      </c>
      <c r="F7" s="136">
        <v>33</v>
      </c>
      <c r="G7" s="136">
        <v>12</v>
      </c>
      <c r="H7" s="136">
        <v>17</v>
      </c>
      <c r="I7" s="136">
        <v>8</v>
      </c>
      <c r="J7" s="136">
        <v>17</v>
      </c>
      <c r="K7" s="136">
        <v>6</v>
      </c>
      <c r="L7" s="136">
        <v>12</v>
      </c>
      <c r="M7" s="137">
        <v>6</v>
      </c>
    </row>
    <row r="8" spans="1:13" ht="16.5" customHeight="1" thickBot="1" x14ac:dyDescent="0.25">
      <c r="A8" s="44" t="s">
        <v>299</v>
      </c>
      <c r="B8" s="59">
        <v>3</v>
      </c>
      <c r="C8" s="123">
        <v>22</v>
      </c>
      <c r="D8" s="123">
        <v>208</v>
      </c>
      <c r="E8" s="123">
        <v>110</v>
      </c>
      <c r="F8" s="136">
        <v>99</v>
      </c>
      <c r="G8" s="136">
        <v>46</v>
      </c>
      <c r="H8" s="136">
        <v>33</v>
      </c>
      <c r="I8" s="136">
        <v>14</v>
      </c>
      <c r="J8" s="136">
        <v>64</v>
      </c>
      <c r="K8" s="136">
        <v>26</v>
      </c>
      <c r="L8" s="136">
        <v>45</v>
      </c>
      <c r="M8" s="137">
        <v>21</v>
      </c>
    </row>
    <row r="9" spans="1:13" ht="16.5" customHeight="1" thickBot="1" x14ac:dyDescent="0.25">
      <c r="A9" s="44" t="s">
        <v>300</v>
      </c>
      <c r="B9" s="59">
        <v>4</v>
      </c>
      <c r="C9" s="123">
        <v>4</v>
      </c>
      <c r="D9" s="123">
        <v>129</v>
      </c>
      <c r="E9" s="123">
        <v>56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79">
        <v>0</v>
      </c>
    </row>
    <row r="10" spans="1:13" ht="16.5" customHeight="1" thickBot="1" x14ac:dyDescent="0.25">
      <c r="A10" s="44" t="s">
        <v>301</v>
      </c>
      <c r="B10" s="59">
        <v>5</v>
      </c>
      <c r="C10" s="123">
        <v>16</v>
      </c>
      <c r="D10" s="123">
        <v>262</v>
      </c>
      <c r="E10" s="123">
        <v>131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79">
        <v>0</v>
      </c>
    </row>
    <row r="11" spans="1:13" ht="16.5" customHeight="1" thickBot="1" x14ac:dyDescent="0.25">
      <c r="A11" s="44" t="s">
        <v>302</v>
      </c>
      <c r="B11" s="59">
        <v>6</v>
      </c>
      <c r="C11" s="123">
        <v>32</v>
      </c>
      <c r="D11" s="123">
        <v>64</v>
      </c>
      <c r="E11" s="123">
        <v>32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79">
        <v>0</v>
      </c>
    </row>
    <row r="12" spans="1:13" x14ac:dyDescent="0.2">
      <c r="A12" s="80" t="s">
        <v>365</v>
      </c>
      <c r="B12" s="67"/>
      <c r="C12" s="67"/>
      <c r="D12" s="67"/>
      <c r="E12" s="67"/>
      <c r="F12" s="67"/>
      <c r="G12" s="67"/>
      <c r="H12" s="67"/>
    </row>
    <row r="14" spans="1:13" x14ac:dyDescent="0.2">
      <c r="A14" s="57" t="s">
        <v>289</v>
      </c>
      <c r="B14" s="57"/>
      <c r="C14" s="57"/>
      <c r="D14" s="57"/>
      <c r="E14" s="57"/>
      <c r="F14" s="57"/>
      <c r="G14" s="57"/>
      <c r="H14" s="57"/>
      <c r="I14" s="57"/>
    </row>
    <row r="15" spans="1:13" ht="12.75" customHeight="1" x14ac:dyDescent="0.2">
      <c r="A15" s="222" t="s">
        <v>22</v>
      </c>
      <c r="B15" s="198" t="s">
        <v>229</v>
      </c>
      <c r="C15" s="227" t="s">
        <v>23</v>
      </c>
      <c r="D15" s="193" t="s">
        <v>228</v>
      </c>
      <c r="E15" s="193"/>
      <c r="F15" s="193"/>
      <c r="G15" s="193"/>
      <c r="H15" s="193"/>
      <c r="I15" s="193"/>
      <c r="J15" s="193"/>
      <c r="K15" s="193"/>
      <c r="L15" s="238"/>
    </row>
    <row r="16" spans="1:13" ht="38.25" customHeight="1" x14ac:dyDescent="0.2">
      <c r="A16" s="224"/>
      <c r="B16" s="200"/>
      <c r="C16" s="229"/>
      <c r="D16" s="59" t="s">
        <v>212</v>
      </c>
      <c r="E16" s="68" t="s">
        <v>213</v>
      </c>
      <c r="F16" s="68" t="s">
        <v>214</v>
      </c>
      <c r="G16" s="68" t="s">
        <v>215</v>
      </c>
      <c r="H16" s="68" t="s">
        <v>216</v>
      </c>
      <c r="I16" s="236" t="s">
        <v>217</v>
      </c>
      <c r="J16" s="237"/>
      <c r="K16" s="236" t="s">
        <v>218</v>
      </c>
      <c r="L16" s="237"/>
    </row>
    <row r="17" spans="1:17" ht="13.5" thickBot="1" x14ac:dyDescent="0.25">
      <c r="A17" s="31" t="s">
        <v>33</v>
      </c>
      <c r="B17" s="30" t="s">
        <v>34</v>
      </c>
      <c r="C17" s="30">
        <v>1</v>
      </c>
      <c r="D17" s="59">
        <v>2</v>
      </c>
      <c r="E17" s="30">
        <v>3</v>
      </c>
      <c r="F17" s="68" t="s">
        <v>207</v>
      </c>
      <c r="G17" s="68" t="s">
        <v>208</v>
      </c>
      <c r="H17" s="68" t="s">
        <v>209</v>
      </c>
      <c r="I17" s="225" t="s">
        <v>210</v>
      </c>
      <c r="J17" s="226"/>
      <c r="K17" s="225" t="s">
        <v>211</v>
      </c>
      <c r="L17" s="226"/>
    </row>
    <row r="18" spans="1:17" ht="16.5" customHeight="1" thickBot="1" x14ac:dyDescent="0.25">
      <c r="A18" s="69" t="s">
        <v>370</v>
      </c>
      <c r="B18" s="30">
        <v>1</v>
      </c>
      <c r="C18" s="122">
        <f>C19+C20+C21+C22+C23</f>
        <v>515</v>
      </c>
      <c r="D18" s="122">
        <f t="shared" ref="D18:L18" si="1">D19+D20+D21+D22+D23</f>
        <v>63</v>
      </c>
      <c r="E18" s="122">
        <f t="shared" si="1"/>
        <v>15</v>
      </c>
      <c r="F18" s="122">
        <f t="shared" si="1"/>
        <v>381</v>
      </c>
      <c r="G18" s="122">
        <f t="shared" si="1"/>
        <v>35</v>
      </c>
      <c r="H18" s="122">
        <f t="shared" si="1"/>
        <v>5</v>
      </c>
      <c r="I18" s="122">
        <f t="shared" si="1"/>
        <v>9</v>
      </c>
      <c r="J18" s="122">
        <f t="shared" si="1"/>
        <v>0</v>
      </c>
      <c r="K18" s="122">
        <f t="shared" si="1"/>
        <v>11</v>
      </c>
      <c r="L18" s="122">
        <f t="shared" si="1"/>
        <v>0</v>
      </c>
      <c r="M18" s="5"/>
      <c r="N18" s="5"/>
      <c r="O18" s="5"/>
      <c r="P18" s="5"/>
      <c r="Q18" s="1"/>
    </row>
    <row r="19" spans="1:17" ht="16.5" customHeight="1" thickBot="1" x14ac:dyDescent="0.25">
      <c r="A19" s="44" t="s">
        <v>298</v>
      </c>
      <c r="B19" s="30">
        <v>2</v>
      </c>
      <c r="C19" s="123">
        <v>0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5">
        <v>0</v>
      </c>
      <c r="L19" s="133">
        <v>0</v>
      </c>
      <c r="M19" s="5"/>
      <c r="N19" s="5"/>
      <c r="O19" s="5"/>
      <c r="P19" s="5"/>
      <c r="Q19" s="5"/>
    </row>
    <row r="20" spans="1:17" ht="16.5" customHeight="1" thickBot="1" x14ac:dyDescent="0.25">
      <c r="A20" s="44" t="s">
        <v>299</v>
      </c>
      <c r="B20" s="30">
        <v>3</v>
      </c>
      <c r="C20" s="123">
        <v>6</v>
      </c>
      <c r="D20" s="125">
        <v>1</v>
      </c>
      <c r="E20" s="125">
        <v>0</v>
      </c>
      <c r="F20" s="125">
        <v>4</v>
      </c>
      <c r="G20" s="125">
        <v>0</v>
      </c>
      <c r="H20" s="125">
        <v>0</v>
      </c>
      <c r="I20" s="125">
        <v>0</v>
      </c>
      <c r="J20" s="125">
        <v>0</v>
      </c>
      <c r="K20" s="125">
        <v>1</v>
      </c>
      <c r="L20" s="133">
        <v>0</v>
      </c>
      <c r="M20" s="5"/>
      <c r="N20" s="5"/>
      <c r="O20" s="5"/>
      <c r="P20" s="5"/>
      <c r="Q20" s="5"/>
    </row>
    <row r="21" spans="1:17" ht="16.5" customHeight="1" thickBot="1" x14ac:dyDescent="0.25">
      <c r="A21" s="44" t="s">
        <v>300</v>
      </c>
      <c r="B21" s="30">
        <v>4</v>
      </c>
      <c r="C21" s="123">
        <v>4</v>
      </c>
      <c r="D21" s="125">
        <v>1</v>
      </c>
      <c r="E21" s="125">
        <v>0</v>
      </c>
      <c r="F21" s="125">
        <v>1</v>
      </c>
      <c r="G21" s="125">
        <v>2</v>
      </c>
      <c r="H21" s="125">
        <v>0</v>
      </c>
      <c r="I21" s="125">
        <v>0</v>
      </c>
      <c r="J21" s="125">
        <v>0</v>
      </c>
      <c r="K21" s="125">
        <v>0</v>
      </c>
      <c r="L21" s="133">
        <v>0</v>
      </c>
      <c r="M21" s="5"/>
      <c r="N21" s="5"/>
      <c r="O21" s="5"/>
      <c r="P21" s="5"/>
      <c r="Q21" s="5"/>
    </row>
    <row r="22" spans="1:17" ht="16.5" customHeight="1" thickBot="1" x14ac:dyDescent="0.25">
      <c r="A22" s="44" t="s">
        <v>301</v>
      </c>
      <c r="B22" s="30">
        <v>5</v>
      </c>
      <c r="C22" s="134">
        <v>291</v>
      </c>
      <c r="D22" s="135">
        <v>28</v>
      </c>
      <c r="E22" s="135">
        <v>15</v>
      </c>
      <c r="F22" s="125">
        <v>210</v>
      </c>
      <c r="G22" s="125">
        <v>22</v>
      </c>
      <c r="H22" s="125">
        <v>5</v>
      </c>
      <c r="I22" s="125">
        <v>7</v>
      </c>
      <c r="J22" s="125">
        <v>0</v>
      </c>
      <c r="K22" s="125">
        <v>8</v>
      </c>
      <c r="L22" s="133">
        <v>0</v>
      </c>
      <c r="M22" s="5"/>
      <c r="N22" s="5"/>
      <c r="O22" s="5"/>
      <c r="P22" s="5"/>
      <c r="Q22" s="5"/>
    </row>
    <row r="23" spans="1:17" ht="16.5" customHeight="1" thickBot="1" x14ac:dyDescent="0.25">
      <c r="A23" s="44" t="s">
        <v>302</v>
      </c>
      <c r="B23" s="30">
        <v>6</v>
      </c>
      <c r="C23" s="134">
        <v>214</v>
      </c>
      <c r="D23" s="135">
        <v>33</v>
      </c>
      <c r="E23" s="135">
        <v>0</v>
      </c>
      <c r="F23" s="125">
        <v>166</v>
      </c>
      <c r="G23" s="125">
        <v>11</v>
      </c>
      <c r="H23" s="125">
        <v>0</v>
      </c>
      <c r="I23" s="125">
        <v>2</v>
      </c>
      <c r="J23" s="125">
        <v>0</v>
      </c>
      <c r="K23" s="125">
        <v>2</v>
      </c>
      <c r="L23" s="133">
        <v>0</v>
      </c>
      <c r="M23" s="5"/>
      <c r="N23" s="5"/>
      <c r="O23" s="5"/>
      <c r="P23" s="5"/>
      <c r="Q23" s="5"/>
    </row>
    <row r="24" spans="1:17" x14ac:dyDescent="0.2">
      <c r="A24" s="80" t="s">
        <v>366</v>
      </c>
      <c r="B24" s="39"/>
      <c r="C24" s="39"/>
      <c r="D24" s="39"/>
      <c r="E24" s="39"/>
      <c r="F24" s="39"/>
      <c r="G24" s="39"/>
      <c r="H24" s="39"/>
      <c r="I24" s="39"/>
    </row>
    <row r="26" spans="1:17" x14ac:dyDescent="0.2">
      <c r="A26" s="57" t="s">
        <v>290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</row>
    <row r="27" spans="1:17" x14ac:dyDescent="0.2">
      <c r="A27" s="222" t="s">
        <v>22</v>
      </c>
      <c r="B27" s="198" t="s">
        <v>229</v>
      </c>
      <c r="C27" s="217" t="s">
        <v>294</v>
      </c>
      <c r="D27" s="227" t="s">
        <v>23</v>
      </c>
      <c r="F27" s="189" t="s">
        <v>24</v>
      </c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</row>
    <row r="28" spans="1:17" ht="17.25" customHeight="1" x14ac:dyDescent="0.2">
      <c r="A28" s="223"/>
      <c r="B28" s="199"/>
      <c r="C28" s="221"/>
      <c r="D28" s="228"/>
      <c r="F28" s="201" t="s">
        <v>26</v>
      </c>
      <c r="G28" s="76"/>
      <c r="H28" s="201" t="s">
        <v>27</v>
      </c>
      <c r="I28" s="76"/>
      <c r="J28" s="201" t="s">
        <v>28</v>
      </c>
      <c r="K28" s="76"/>
      <c r="L28" s="201" t="s">
        <v>29</v>
      </c>
      <c r="M28" s="76"/>
      <c r="N28" s="201" t="s">
        <v>30</v>
      </c>
      <c r="O28" s="76"/>
      <c r="P28" s="219" t="s">
        <v>368</v>
      </c>
      <c r="Q28" s="50"/>
    </row>
    <row r="29" spans="1:17" ht="20.25" customHeight="1" x14ac:dyDescent="0.2">
      <c r="A29" s="224"/>
      <c r="B29" s="200"/>
      <c r="C29" s="218"/>
      <c r="D29" s="229"/>
      <c r="E29" s="30" t="s">
        <v>32</v>
      </c>
      <c r="F29" s="203"/>
      <c r="G29" s="31" t="s">
        <v>25</v>
      </c>
      <c r="H29" s="203"/>
      <c r="I29" s="31" t="s">
        <v>25</v>
      </c>
      <c r="J29" s="203"/>
      <c r="K29" s="31" t="s">
        <v>25</v>
      </c>
      <c r="L29" s="203"/>
      <c r="M29" s="31" t="s">
        <v>25</v>
      </c>
      <c r="N29" s="203"/>
      <c r="O29" s="31" t="s">
        <v>25</v>
      </c>
      <c r="P29" s="220"/>
      <c r="Q29" s="31" t="s">
        <v>25</v>
      </c>
    </row>
    <row r="30" spans="1:17" ht="13.5" thickBot="1" x14ac:dyDescent="0.25">
      <c r="A30" s="31" t="s">
        <v>33</v>
      </c>
      <c r="B30" s="30" t="s">
        <v>34</v>
      </c>
      <c r="C30" s="30">
        <v>1</v>
      </c>
      <c r="D30" s="65">
        <v>2</v>
      </c>
      <c r="E30" s="30">
        <v>3</v>
      </c>
      <c r="F30" s="65">
        <v>4</v>
      </c>
      <c r="G30" s="30">
        <v>5</v>
      </c>
      <c r="H30" s="65">
        <v>6</v>
      </c>
      <c r="I30" s="30">
        <v>7</v>
      </c>
      <c r="J30" s="65">
        <v>8</v>
      </c>
      <c r="K30" s="30">
        <v>9</v>
      </c>
      <c r="L30" s="65">
        <v>10</v>
      </c>
      <c r="M30" s="30">
        <v>11</v>
      </c>
      <c r="N30" s="65">
        <v>12</v>
      </c>
      <c r="O30" s="30">
        <v>13</v>
      </c>
      <c r="P30" s="65">
        <v>14</v>
      </c>
      <c r="Q30" s="31">
        <v>15</v>
      </c>
    </row>
    <row r="31" spans="1:17" ht="16.5" customHeight="1" thickBot="1" x14ac:dyDescent="0.25">
      <c r="A31" s="69" t="s">
        <v>374</v>
      </c>
      <c r="B31" s="30">
        <v>1</v>
      </c>
      <c r="C31" s="122">
        <f>C32+C33+C34+C35+C36</f>
        <v>515</v>
      </c>
      <c r="D31" s="122">
        <f>D32+D33+D34+D35+D36</f>
        <v>30538</v>
      </c>
      <c r="E31" s="122">
        <f>E32+E33+E34+E35+E36</f>
        <v>18261</v>
      </c>
      <c r="F31" s="122">
        <f>F32+F33+F34+F35+F36</f>
        <v>17818</v>
      </c>
      <c r="G31" s="122">
        <f>G32+G33+G34+G35+G36</f>
        <v>10680</v>
      </c>
      <c r="H31" s="122">
        <f t="shared" ref="E31:Q31" si="2">H32+H33+H34+H35+H36</f>
        <v>6582</v>
      </c>
      <c r="I31" s="122">
        <f t="shared" si="2"/>
        <v>3456</v>
      </c>
      <c r="J31" s="122">
        <f t="shared" si="2"/>
        <v>3575</v>
      </c>
      <c r="K31" s="122">
        <f t="shared" si="2"/>
        <v>2433</v>
      </c>
      <c r="L31" s="122">
        <f t="shared" si="2"/>
        <v>2182</v>
      </c>
      <c r="M31" s="122">
        <f t="shared" si="2"/>
        <v>1484</v>
      </c>
      <c r="N31" s="122">
        <f t="shared" si="2"/>
        <v>273</v>
      </c>
      <c r="O31" s="122">
        <f t="shared" si="2"/>
        <v>153</v>
      </c>
      <c r="P31" s="122">
        <f t="shared" si="2"/>
        <v>108</v>
      </c>
      <c r="Q31" s="122">
        <f t="shared" si="2"/>
        <v>56</v>
      </c>
    </row>
    <row r="32" spans="1:17" ht="16.5" customHeight="1" thickBot="1" x14ac:dyDescent="0.25">
      <c r="A32" s="44" t="s">
        <v>298</v>
      </c>
      <c r="B32" s="30">
        <v>2</v>
      </c>
      <c r="C32" s="123">
        <v>0</v>
      </c>
      <c r="D32" s="123">
        <v>0</v>
      </c>
      <c r="E32" s="123">
        <v>0</v>
      </c>
      <c r="F32" s="125">
        <v>0</v>
      </c>
      <c r="G32" s="125">
        <v>0</v>
      </c>
      <c r="H32" s="125">
        <v>0</v>
      </c>
      <c r="I32" s="125">
        <v>0</v>
      </c>
      <c r="J32" s="125">
        <v>0</v>
      </c>
      <c r="K32" s="125">
        <v>0</v>
      </c>
      <c r="L32" s="125">
        <v>0</v>
      </c>
      <c r="M32" s="125">
        <v>0</v>
      </c>
      <c r="N32" s="125">
        <v>0</v>
      </c>
      <c r="O32" s="125">
        <v>0</v>
      </c>
      <c r="P32" s="125">
        <v>0</v>
      </c>
      <c r="Q32" s="125">
        <v>0</v>
      </c>
    </row>
    <row r="33" spans="1:17" ht="16.5" customHeight="1" thickBot="1" x14ac:dyDescent="0.25">
      <c r="A33" s="44" t="s">
        <v>299</v>
      </c>
      <c r="B33" s="30">
        <v>3</v>
      </c>
      <c r="C33" s="123">
        <v>6</v>
      </c>
      <c r="D33" s="123">
        <v>664</v>
      </c>
      <c r="E33" s="123">
        <v>332</v>
      </c>
      <c r="F33" s="125">
        <v>112</v>
      </c>
      <c r="G33" s="125">
        <v>56</v>
      </c>
      <c r="H33" s="125">
        <v>120</v>
      </c>
      <c r="I33" s="125">
        <v>63</v>
      </c>
      <c r="J33" s="125">
        <v>160</v>
      </c>
      <c r="K33" s="125">
        <v>82</v>
      </c>
      <c r="L33" s="125">
        <v>166</v>
      </c>
      <c r="M33" s="125">
        <v>79</v>
      </c>
      <c r="N33" s="125">
        <v>75</v>
      </c>
      <c r="O33" s="125">
        <v>33</v>
      </c>
      <c r="P33" s="125">
        <v>31</v>
      </c>
      <c r="Q33" s="125">
        <v>14</v>
      </c>
    </row>
    <row r="34" spans="1:17" ht="16.5" customHeight="1" thickBot="1" x14ac:dyDescent="0.25">
      <c r="A34" s="44" t="s">
        <v>300</v>
      </c>
      <c r="B34" s="30">
        <v>4</v>
      </c>
      <c r="C34" s="123">
        <v>4</v>
      </c>
      <c r="D34" s="123">
        <v>587</v>
      </c>
      <c r="E34" s="123">
        <v>302</v>
      </c>
      <c r="F34" s="125">
        <v>230</v>
      </c>
      <c r="G34" s="125">
        <v>116</v>
      </c>
      <c r="H34" s="125">
        <v>163</v>
      </c>
      <c r="I34" s="125">
        <v>85</v>
      </c>
      <c r="J34" s="125">
        <v>78</v>
      </c>
      <c r="K34" s="125">
        <v>41</v>
      </c>
      <c r="L34" s="125">
        <v>72</v>
      </c>
      <c r="M34" s="125">
        <v>38</v>
      </c>
      <c r="N34" s="125">
        <v>32</v>
      </c>
      <c r="O34" s="125">
        <v>17</v>
      </c>
      <c r="P34" s="125">
        <v>12</v>
      </c>
      <c r="Q34" s="125">
        <v>5</v>
      </c>
    </row>
    <row r="35" spans="1:17" ht="16.5" customHeight="1" thickBot="1" x14ac:dyDescent="0.25">
      <c r="A35" s="44" t="s">
        <v>301</v>
      </c>
      <c r="B35" s="30">
        <v>5</v>
      </c>
      <c r="C35" s="134">
        <v>291</v>
      </c>
      <c r="D35" s="124">
        <v>18078</v>
      </c>
      <c r="E35" s="135">
        <v>10525</v>
      </c>
      <c r="F35" s="125">
        <v>11653</v>
      </c>
      <c r="G35" s="125">
        <v>7157</v>
      </c>
      <c r="H35" s="125">
        <v>3852</v>
      </c>
      <c r="I35" s="125">
        <v>1923</v>
      </c>
      <c r="J35" s="125">
        <v>1346</v>
      </c>
      <c r="K35" s="125">
        <v>717</v>
      </c>
      <c r="L35" s="125">
        <v>1129</v>
      </c>
      <c r="M35" s="125">
        <v>682</v>
      </c>
      <c r="N35" s="125">
        <v>86</v>
      </c>
      <c r="O35" s="125">
        <v>45</v>
      </c>
      <c r="P35" s="125">
        <v>12</v>
      </c>
      <c r="Q35" s="125">
        <v>7</v>
      </c>
    </row>
    <row r="36" spans="1:17" ht="16.5" customHeight="1" thickBot="1" x14ac:dyDescent="0.25">
      <c r="A36" s="44" t="s">
        <v>302</v>
      </c>
      <c r="B36" s="30">
        <v>6</v>
      </c>
      <c r="C36" s="134">
        <v>214</v>
      </c>
      <c r="D36" s="124">
        <v>11209</v>
      </c>
      <c r="E36" s="135">
        <v>7102</v>
      </c>
      <c r="F36" s="125">
        <v>5823</v>
      </c>
      <c r="G36" s="125">
        <v>3351</v>
      </c>
      <c r="H36" s="125">
        <v>2447</v>
      </c>
      <c r="I36" s="125">
        <v>1385</v>
      </c>
      <c r="J36" s="125">
        <v>1991</v>
      </c>
      <c r="K36" s="125">
        <v>1593</v>
      </c>
      <c r="L36" s="125">
        <v>815</v>
      </c>
      <c r="M36" s="125">
        <v>685</v>
      </c>
      <c r="N36" s="125">
        <v>80</v>
      </c>
      <c r="O36" s="125">
        <v>58</v>
      </c>
      <c r="P36" s="125">
        <v>53</v>
      </c>
      <c r="Q36" s="125">
        <v>30</v>
      </c>
    </row>
    <row r="37" spans="1:17" x14ac:dyDescent="0.2">
      <c r="A37" s="80" t="s">
        <v>375</v>
      </c>
    </row>
  </sheetData>
  <mergeCells count="29">
    <mergeCell ref="C15:C16"/>
    <mergeCell ref="B15:B16"/>
    <mergeCell ref="A15:A16"/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K16:L16"/>
    <mergeCell ref="D15:L15"/>
    <mergeCell ref="I16:J16"/>
    <mergeCell ref="B27:B29"/>
    <mergeCell ref="C27:C29"/>
    <mergeCell ref="A27:A29"/>
    <mergeCell ref="I17:J17"/>
    <mergeCell ref="K17:L17"/>
    <mergeCell ref="D27:D29"/>
    <mergeCell ref="F27:Q27"/>
    <mergeCell ref="F28:F29"/>
    <mergeCell ref="H28:H29"/>
    <mergeCell ref="J28:J29"/>
    <mergeCell ref="L28:L29"/>
    <mergeCell ref="N28:N29"/>
    <mergeCell ref="P28:P29"/>
  </mergeCells>
  <pageMargins left="0.25" right="0.25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22"/>
  <sheetViews>
    <sheetView view="pageBreakPreview" zoomScale="115" zoomScaleNormal="100" zoomScaleSheetLayoutView="115" workbookViewId="0">
      <selection activeCell="L7" sqref="L7"/>
    </sheetView>
  </sheetViews>
  <sheetFormatPr defaultRowHeight="12.75" x14ac:dyDescent="0.2"/>
  <cols>
    <col min="1" max="1" width="23.140625" style="26" customWidth="1"/>
    <col min="2" max="2" width="5.85546875" style="26" customWidth="1"/>
    <col min="3" max="14" width="10.85546875" style="26" customWidth="1"/>
    <col min="15" max="19" width="6.7109375" style="26" customWidth="1"/>
    <col min="20" max="16384" width="9.140625" style="26"/>
  </cols>
  <sheetData>
    <row r="2" spans="1:14" s="28" customFormat="1" ht="20.25" customHeight="1" x14ac:dyDescent="0.25">
      <c r="A2" s="27" t="s">
        <v>287</v>
      </c>
    </row>
    <row r="3" spans="1:14" ht="20.25" customHeight="1" x14ac:dyDescent="0.2">
      <c r="A3" s="222" t="s">
        <v>286</v>
      </c>
      <c r="B3" s="198" t="s">
        <v>229</v>
      </c>
      <c r="C3" s="201" t="s">
        <v>23</v>
      </c>
      <c r="D3" s="29"/>
      <c r="E3" s="189" t="s">
        <v>219</v>
      </c>
      <c r="F3" s="189"/>
      <c r="G3" s="189"/>
      <c r="H3" s="189"/>
      <c r="I3" s="189"/>
      <c r="J3" s="189"/>
      <c r="K3" s="189"/>
      <c r="L3" s="189"/>
      <c r="M3" s="189"/>
      <c r="N3" s="189"/>
    </row>
    <row r="4" spans="1:14" s="28" customFormat="1" ht="12.75" customHeight="1" x14ac:dyDescent="0.25">
      <c r="A4" s="223"/>
      <c r="B4" s="199"/>
      <c r="C4" s="202"/>
      <c r="D4" s="189" t="s">
        <v>25</v>
      </c>
      <c r="E4" s="188" t="s">
        <v>220</v>
      </c>
      <c r="F4" s="50"/>
      <c r="G4" s="188" t="s">
        <v>221</v>
      </c>
      <c r="H4" s="50"/>
      <c r="I4" s="188" t="s">
        <v>222</v>
      </c>
      <c r="J4" s="50"/>
      <c r="K4" s="188" t="s">
        <v>223</v>
      </c>
      <c r="L4" s="50"/>
      <c r="M4" s="188" t="s">
        <v>224</v>
      </c>
      <c r="N4" s="50"/>
    </row>
    <row r="5" spans="1:14" s="28" customFormat="1" ht="15.75" customHeight="1" x14ac:dyDescent="0.25">
      <c r="A5" s="224"/>
      <c r="B5" s="200"/>
      <c r="C5" s="203"/>
      <c r="D5" s="189"/>
      <c r="E5" s="189"/>
      <c r="F5" s="31" t="s">
        <v>297</v>
      </c>
      <c r="G5" s="189"/>
      <c r="H5" s="31" t="s">
        <v>297</v>
      </c>
      <c r="I5" s="189"/>
      <c r="J5" s="31" t="s">
        <v>297</v>
      </c>
      <c r="K5" s="189"/>
      <c r="L5" s="31" t="s">
        <v>297</v>
      </c>
      <c r="M5" s="189"/>
      <c r="N5" s="31" t="s">
        <v>297</v>
      </c>
    </row>
    <row r="6" spans="1:14" ht="18" customHeight="1" x14ac:dyDescent="0.2">
      <c r="A6" s="30" t="s">
        <v>33</v>
      </c>
      <c r="B6" s="30" t="s">
        <v>34</v>
      </c>
      <c r="C6" s="30">
        <v>1</v>
      </c>
      <c r="D6" s="30">
        <v>2</v>
      </c>
      <c r="E6" s="30">
        <v>3</v>
      </c>
      <c r="F6" s="30">
        <v>4</v>
      </c>
      <c r="G6" s="30">
        <v>5</v>
      </c>
      <c r="H6" s="30">
        <v>6</v>
      </c>
      <c r="I6" s="30">
        <v>7</v>
      </c>
      <c r="J6" s="30">
        <v>8</v>
      </c>
      <c r="K6" s="30">
        <v>9</v>
      </c>
      <c r="L6" s="30">
        <v>10</v>
      </c>
      <c r="M6" s="30">
        <v>11</v>
      </c>
      <c r="N6" s="31">
        <v>12</v>
      </c>
    </row>
    <row r="7" spans="1:14" ht="19.5" customHeight="1" x14ac:dyDescent="0.2">
      <c r="A7" s="32" t="s">
        <v>377</v>
      </c>
      <c r="B7" s="30">
        <v>1</v>
      </c>
      <c r="C7" s="25">
        <f>SUM(C8:C20)</f>
        <v>6367</v>
      </c>
      <c r="D7" s="25">
        <f>+D8+D9+D10+D11+D12+D13+D14+D15+D16+D17+D18+D19+D20</f>
        <v>3202</v>
      </c>
      <c r="E7" s="25">
        <f>+E8+E9+E10+E11+E12+E13+E14+E15+E16+E17+E18+E19+E20</f>
        <v>1602</v>
      </c>
      <c r="F7" s="25">
        <f t="shared" ref="F7:N7" si="0">SUM(F8:F20)</f>
        <v>920</v>
      </c>
      <c r="G7" s="25">
        <f>+G8+G9+G10+G11+G12+G13+G14+G15+G16+G17+G18+G19+G20</f>
        <v>1572</v>
      </c>
      <c r="H7" s="25">
        <f t="shared" si="0"/>
        <v>927</v>
      </c>
      <c r="I7" s="25">
        <f>+I8+I9+I10+I11+I12+I13+I14+I15+I16+I17+I18+I19+I20</f>
        <v>661</v>
      </c>
      <c r="J7" s="25">
        <f t="shared" si="0"/>
        <v>369</v>
      </c>
      <c r="K7" s="25">
        <f t="shared" si="0"/>
        <v>2080</v>
      </c>
      <c r="L7" s="25">
        <f t="shared" si="0"/>
        <v>790</v>
      </c>
      <c r="M7" s="25">
        <f t="shared" si="0"/>
        <v>452</v>
      </c>
      <c r="N7" s="25">
        <f t="shared" si="0"/>
        <v>196</v>
      </c>
    </row>
    <row r="8" spans="1:14" ht="19.5" customHeight="1" x14ac:dyDescent="0.2">
      <c r="A8" s="34" t="s">
        <v>230</v>
      </c>
      <c r="B8" s="30">
        <v>2</v>
      </c>
      <c r="C8" s="25">
        <v>452</v>
      </c>
      <c r="D8" s="25">
        <v>262</v>
      </c>
      <c r="E8" s="25">
        <v>157</v>
      </c>
      <c r="F8" s="25">
        <v>86</v>
      </c>
      <c r="G8" s="25">
        <v>206</v>
      </c>
      <c r="H8" s="25">
        <v>117</v>
      </c>
      <c r="I8" s="25">
        <v>36</v>
      </c>
      <c r="J8" s="25">
        <v>21</v>
      </c>
      <c r="K8" s="25">
        <v>53</v>
      </c>
      <c r="L8" s="25">
        <v>38</v>
      </c>
      <c r="M8" s="33">
        <v>0</v>
      </c>
      <c r="N8" s="33">
        <v>0</v>
      </c>
    </row>
    <row r="9" spans="1:14" ht="19.5" customHeight="1" x14ac:dyDescent="0.2">
      <c r="A9" s="35" t="s">
        <v>240</v>
      </c>
      <c r="B9" s="30">
        <v>3</v>
      </c>
      <c r="C9" s="25">
        <v>759</v>
      </c>
      <c r="D9" s="25">
        <v>458</v>
      </c>
      <c r="E9" s="25">
        <v>185</v>
      </c>
      <c r="F9" s="25">
        <v>112</v>
      </c>
      <c r="G9" s="25">
        <v>192</v>
      </c>
      <c r="H9" s="25">
        <v>105</v>
      </c>
      <c r="I9" s="25">
        <v>33</v>
      </c>
      <c r="J9" s="25">
        <v>22</v>
      </c>
      <c r="K9" s="25">
        <v>305</v>
      </c>
      <c r="L9" s="25">
        <v>205</v>
      </c>
      <c r="M9" s="33">
        <v>44</v>
      </c>
      <c r="N9" s="33">
        <v>14</v>
      </c>
    </row>
    <row r="10" spans="1:14" ht="19.5" customHeight="1" x14ac:dyDescent="0.2">
      <c r="A10" s="35" t="s">
        <v>201</v>
      </c>
      <c r="B10" s="30">
        <v>4</v>
      </c>
      <c r="C10" s="25">
        <v>1125</v>
      </c>
      <c r="D10" s="25">
        <v>652</v>
      </c>
      <c r="E10" s="25">
        <v>283</v>
      </c>
      <c r="F10" s="25">
        <v>178</v>
      </c>
      <c r="G10" s="25">
        <v>101</v>
      </c>
      <c r="H10" s="25">
        <v>82</v>
      </c>
      <c r="I10" s="25">
        <v>39</v>
      </c>
      <c r="J10" s="25">
        <v>22</v>
      </c>
      <c r="K10" s="25">
        <v>546</v>
      </c>
      <c r="L10" s="25">
        <v>267</v>
      </c>
      <c r="M10" s="33">
        <v>156</v>
      </c>
      <c r="N10" s="33">
        <v>103</v>
      </c>
    </row>
    <row r="11" spans="1:14" ht="19.5" customHeight="1" x14ac:dyDescent="0.2">
      <c r="A11" s="34" t="s">
        <v>202</v>
      </c>
      <c r="B11" s="30">
        <v>5</v>
      </c>
      <c r="C11" s="25">
        <v>1004</v>
      </c>
      <c r="D11" s="25">
        <v>456</v>
      </c>
      <c r="E11" s="25">
        <v>234</v>
      </c>
      <c r="F11" s="25">
        <v>122</v>
      </c>
      <c r="G11" s="25">
        <v>256</v>
      </c>
      <c r="H11" s="25">
        <v>131</v>
      </c>
      <c r="I11" s="25">
        <v>47</v>
      </c>
      <c r="J11" s="25">
        <v>22</v>
      </c>
      <c r="K11" s="25">
        <v>427</v>
      </c>
      <c r="L11" s="25">
        <v>161</v>
      </c>
      <c r="M11" s="33">
        <v>40</v>
      </c>
      <c r="N11" s="33">
        <v>20</v>
      </c>
    </row>
    <row r="12" spans="1:14" ht="19.5" customHeight="1" x14ac:dyDescent="0.2">
      <c r="A12" s="34" t="s">
        <v>231</v>
      </c>
      <c r="B12" s="30">
        <v>6</v>
      </c>
      <c r="C12" s="25">
        <v>362</v>
      </c>
      <c r="D12" s="25">
        <v>164</v>
      </c>
      <c r="E12" s="25">
        <v>216</v>
      </c>
      <c r="F12" s="25">
        <v>28</v>
      </c>
      <c r="G12" s="25">
        <v>61</v>
      </c>
      <c r="H12" s="25">
        <v>52</v>
      </c>
      <c r="I12" s="25">
        <v>41</v>
      </c>
      <c r="J12" s="25">
        <v>37</v>
      </c>
      <c r="K12" s="25">
        <v>32</v>
      </c>
      <c r="L12" s="25">
        <v>21</v>
      </c>
      <c r="M12" s="33">
        <v>12</v>
      </c>
      <c r="N12" s="33">
        <v>26</v>
      </c>
    </row>
    <row r="13" spans="1:14" ht="19.5" customHeight="1" x14ac:dyDescent="0.2">
      <c r="A13" s="34" t="s">
        <v>232</v>
      </c>
      <c r="B13" s="30">
        <v>7</v>
      </c>
      <c r="C13" s="25">
        <v>468</v>
      </c>
      <c r="D13" s="25">
        <v>221</v>
      </c>
      <c r="E13" s="25">
        <v>76</v>
      </c>
      <c r="F13" s="25">
        <v>41</v>
      </c>
      <c r="G13" s="25">
        <v>112</v>
      </c>
      <c r="H13" s="25">
        <v>66</v>
      </c>
      <c r="I13" s="25">
        <v>30</v>
      </c>
      <c r="J13" s="25">
        <v>52</v>
      </c>
      <c r="K13" s="25">
        <v>182</v>
      </c>
      <c r="L13" s="25">
        <v>41</v>
      </c>
      <c r="M13" s="33">
        <v>68</v>
      </c>
      <c r="N13" s="33">
        <v>21</v>
      </c>
    </row>
    <row r="14" spans="1:14" ht="19.5" customHeight="1" x14ac:dyDescent="0.2">
      <c r="A14" s="34" t="s">
        <v>233</v>
      </c>
      <c r="B14" s="30">
        <v>8</v>
      </c>
      <c r="C14" s="25">
        <v>529</v>
      </c>
      <c r="D14" s="25">
        <v>214</v>
      </c>
      <c r="E14" s="25">
        <v>82</v>
      </c>
      <c r="F14" s="25">
        <v>88</v>
      </c>
      <c r="G14" s="25">
        <v>108</v>
      </c>
      <c r="H14" s="25">
        <v>71</v>
      </c>
      <c r="I14" s="25">
        <v>103</v>
      </c>
      <c r="J14" s="25">
        <v>33</v>
      </c>
      <c r="K14" s="25">
        <v>177</v>
      </c>
      <c r="L14" s="25">
        <v>10</v>
      </c>
      <c r="M14" s="33">
        <v>59</v>
      </c>
      <c r="N14" s="33">
        <v>12</v>
      </c>
    </row>
    <row r="15" spans="1:14" ht="19.5" customHeight="1" x14ac:dyDescent="0.2">
      <c r="A15" s="34" t="s">
        <v>234</v>
      </c>
      <c r="B15" s="30">
        <v>9</v>
      </c>
      <c r="C15" s="25">
        <v>339</v>
      </c>
      <c r="D15" s="25">
        <v>113</v>
      </c>
      <c r="E15" s="25">
        <v>71</v>
      </c>
      <c r="F15" s="25">
        <v>16</v>
      </c>
      <c r="G15" s="25">
        <v>136</v>
      </c>
      <c r="H15" s="25">
        <v>57</v>
      </c>
      <c r="I15" s="25">
        <v>92</v>
      </c>
      <c r="J15" s="25">
        <v>21</v>
      </c>
      <c r="K15" s="25">
        <v>18</v>
      </c>
      <c r="L15" s="25">
        <v>19</v>
      </c>
      <c r="M15" s="33">
        <v>22</v>
      </c>
      <c r="N15" s="33">
        <v>0</v>
      </c>
    </row>
    <row r="16" spans="1:14" ht="19.5" customHeight="1" x14ac:dyDescent="0.2">
      <c r="A16" s="34" t="s">
        <v>235</v>
      </c>
      <c r="B16" s="30">
        <v>10</v>
      </c>
      <c r="C16" s="25">
        <v>524</v>
      </c>
      <c r="D16" s="25">
        <v>222</v>
      </c>
      <c r="E16" s="25">
        <v>91</v>
      </c>
      <c r="F16" s="25">
        <v>71</v>
      </c>
      <c r="G16" s="25">
        <v>119</v>
      </c>
      <c r="H16" s="25">
        <v>89</v>
      </c>
      <c r="I16" s="25">
        <v>77</v>
      </c>
      <c r="J16" s="25">
        <v>34</v>
      </c>
      <c r="K16" s="25">
        <v>217</v>
      </c>
      <c r="L16" s="25">
        <v>28</v>
      </c>
      <c r="M16" s="33">
        <v>20</v>
      </c>
      <c r="N16" s="33">
        <v>0</v>
      </c>
    </row>
    <row r="17" spans="1:14" ht="19.5" customHeight="1" x14ac:dyDescent="0.2">
      <c r="A17" s="34" t="s">
        <v>236</v>
      </c>
      <c r="B17" s="30">
        <v>11</v>
      </c>
      <c r="C17" s="25">
        <v>555</v>
      </c>
      <c r="D17" s="25">
        <v>292</v>
      </c>
      <c r="E17" s="25">
        <v>82</v>
      </c>
      <c r="F17" s="25">
        <v>73</v>
      </c>
      <c r="G17" s="25">
        <v>205</v>
      </c>
      <c r="H17" s="25">
        <v>114</v>
      </c>
      <c r="I17" s="25">
        <v>119</v>
      </c>
      <c r="J17" s="25">
        <v>105</v>
      </c>
      <c r="K17" s="25">
        <v>118</v>
      </c>
      <c r="L17" s="25">
        <v>0</v>
      </c>
      <c r="M17" s="33">
        <v>31</v>
      </c>
      <c r="N17" s="33">
        <v>0</v>
      </c>
    </row>
    <row r="18" spans="1:14" ht="19.5" customHeight="1" x14ac:dyDescent="0.2">
      <c r="A18" s="34" t="s">
        <v>237</v>
      </c>
      <c r="B18" s="30">
        <v>12</v>
      </c>
      <c r="C18" s="25">
        <v>124</v>
      </c>
      <c r="D18" s="25">
        <v>71</v>
      </c>
      <c r="E18" s="25">
        <v>91</v>
      </c>
      <c r="F18" s="25">
        <v>55</v>
      </c>
      <c r="G18" s="25">
        <v>16</v>
      </c>
      <c r="H18" s="25">
        <v>16</v>
      </c>
      <c r="I18" s="25">
        <v>17</v>
      </c>
      <c r="J18" s="25">
        <v>0</v>
      </c>
      <c r="K18" s="25">
        <v>0</v>
      </c>
      <c r="L18" s="25">
        <v>0</v>
      </c>
      <c r="M18" s="33">
        <v>0</v>
      </c>
      <c r="N18" s="33">
        <v>0</v>
      </c>
    </row>
    <row r="19" spans="1:14" ht="19.5" customHeight="1" x14ac:dyDescent="0.2">
      <c r="A19" s="34" t="s">
        <v>238</v>
      </c>
      <c r="B19" s="30">
        <v>13</v>
      </c>
      <c r="C19" s="25">
        <v>65</v>
      </c>
      <c r="D19" s="25">
        <v>37</v>
      </c>
      <c r="E19" s="25">
        <v>22</v>
      </c>
      <c r="F19" s="25">
        <v>21</v>
      </c>
      <c r="G19" s="25">
        <v>27</v>
      </c>
      <c r="H19" s="25">
        <v>16</v>
      </c>
      <c r="I19" s="25">
        <v>11</v>
      </c>
      <c r="J19" s="25">
        <v>0</v>
      </c>
      <c r="K19" s="25">
        <v>5</v>
      </c>
      <c r="L19" s="25">
        <v>0</v>
      </c>
      <c r="M19" s="33">
        <v>0</v>
      </c>
      <c r="N19" s="33">
        <v>0</v>
      </c>
    </row>
    <row r="20" spans="1:14" ht="19.5" customHeight="1" x14ac:dyDescent="0.2">
      <c r="A20" s="34" t="s">
        <v>239</v>
      </c>
      <c r="B20" s="30">
        <v>14</v>
      </c>
      <c r="C20" s="25">
        <v>61</v>
      </c>
      <c r="D20" s="25">
        <v>40</v>
      </c>
      <c r="E20" s="25">
        <v>12</v>
      </c>
      <c r="F20" s="25">
        <v>29</v>
      </c>
      <c r="G20" s="25">
        <v>33</v>
      </c>
      <c r="H20" s="25">
        <v>11</v>
      </c>
      <c r="I20" s="25">
        <v>16</v>
      </c>
      <c r="J20" s="25">
        <v>0</v>
      </c>
      <c r="K20" s="25">
        <v>0</v>
      </c>
      <c r="L20" s="25">
        <v>0</v>
      </c>
      <c r="M20" s="33">
        <v>0</v>
      </c>
      <c r="N20" s="33">
        <v>0</v>
      </c>
    </row>
    <row r="21" spans="1:14" ht="19.5" customHeight="1" x14ac:dyDescent="0.2">
      <c r="A21" s="80" t="s">
        <v>376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9"/>
    </row>
    <row r="22" spans="1:14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2"/>
  <sheetViews>
    <sheetView view="pageBreakPreview" zoomScaleNormal="100" zoomScaleSheetLayoutView="100" workbookViewId="0">
      <selection activeCell="C9" sqref="C9"/>
    </sheetView>
  </sheetViews>
  <sheetFormatPr defaultRowHeight="12.75" x14ac:dyDescent="0.2"/>
  <cols>
    <col min="1" max="1" width="28.28515625" style="26" customWidth="1"/>
    <col min="2" max="2" width="3.85546875" style="26" bestFit="1" customWidth="1"/>
    <col min="3" max="19" width="6.28515625" style="26" customWidth="1"/>
    <col min="20" max="16384" width="9.140625" style="26"/>
  </cols>
  <sheetData>
    <row r="1" spans="1:19" x14ac:dyDescent="0.2">
      <c r="A1" s="39" t="s">
        <v>288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9" x14ac:dyDescent="0.2">
      <c r="A2" s="39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9" ht="19.5" customHeight="1" x14ac:dyDescent="0.2">
      <c r="A3" s="233" t="s">
        <v>22</v>
      </c>
      <c r="B3" s="198" t="s">
        <v>229</v>
      </c>
      <c r="C3" s="201" t="s">
        <v>23</v>
      </c>
      <c r="D3" s="188" t="s">
        <v>24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5"/>
    </row>
    <row r="4" spans="1:19" ht="19.5" customHeight="1" x14ac:dyDescent="0.2">
      <c r="A4" s="234"/>
      <c r="B4" s="199"/>
      <c r="C4" s="202"/>
      <c r="D4" s="86" t="s">
        <v>316</v>
      </c>
      <c r="E4" s="87">
        <v>5</v>
      </c>
      <c r="F4" s="88" t="s">
        <v>317</v>
      </c>
      <c r="G4" s="88" t="s">
        <v>318</v>
      </c>
      <c r="H4" s="89" t="s">
        <v>319</v>
      </c>
      <c r="I4" s="83" t="s">
        <v>320</v>
      </c>
      <c r="J4" s="87" t="s">
        <v>321</v>
      </c>
      <c r="K4" s="83" t="s">
        <v>231</v>
      </c>
      <c r="L4" s="83" t="s">
        <v>232</v>
      </c>
      <c r="M4" s="83" t="s">
        <v>233</v>
      </c>
      <c r="N4" s="83" t="s">
        <v>234</v>
      </c>
      <c r="O4" s="83" t="s">
        <v>235</v>
      </c>
      <c r="P4" s="83" t="s">
        <v>236</v>
      </c>
      <c r="Q4" s="83" t="s">
        <v>237</v>
      </c>
      <c r="R4" s="83" t="s">
        <v>238</v>
      </c>
      <c r="S4" s="96" t="s">
        <v>239</v>
      </c>
    </row>
    <row r="5" spans="1:19" x14ac:dyDescent="0.2">
      <c r="A5" s="31" t="s">
        <v>33</v>
      </c>
      <c r="B5" s="30" t="s">
        <v>34</v>
      </c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1">
        <v>17</v>
      </c>
    </row>
    <row r="6" spans="1:19" ht="19.5" customHeight="1" x14ac:dyDescent="0.2">
      <c r="A6" s="97" t="s">
        <v>378</v>
      </c>
      <c r="B6" s="30">
        <v>1</v>
      </c>
      <c r="C6" s="47">
        <f>+C7+C8+C9+C10+C11+C12</f>
        <v>6367</v>
      </c>
      <c r="D6" s="47">
        <f t="shared" ref="D6:S6" si="0">D7+D8+D9+D10+D11+D12</f>
        <v>396</v>
      </c>
      <c r="E6" s="47">
        <f t="shared" si="0"/>
        <v>403</v>
      </c>
      <c r="F6" s="47">
        <f t="shared" si="0"/>
        <v>401</v>
      </c>
      <c r="G6" s="47">
        <f t="shared" si="0"/>
        <v>563</v>
      </c>
      <c r="H6" s="47">
        <f t="shared" si="0"/>
        <v>562</v>
      </c>
      <c r="I6" s="47">
        <f t="shared" si="0"/>
        <v>453</v>
      </c>
      <c r="J6" s="47">
        <f t="shared" si="0"/>
        <v>581</v>
      </c>
      <c r="K6" s="47">
        <f t="shared" si="0"/>
        <v>526</v>
      </c>
      <c r="L6" s="47">
        <f t="shared" si="0"/>
        <v>588</v>
      </c>
      <c r="M6" s="47">
        <f t="shared" si="0"/>
        <v>526</v>
      </c>
      <c r="N6" s="47">
        <f t="shared" si="0"/>
        <v>392</v>
      </c>
      <c r="O6" s="47">
        <f t="shared" si="0"/>
        <v>445</v>
      </c>
      <c r="P6" s="47">
        <f t="shared" si="0"/>
        <v>274</v>
      </c>
      <c r="Q6" s="47">
        <f t="shared" si="0"/>
        <v>138</v>
      </c>
      <c r="R6" s="47">
        <f t="shared" si="0"/>
        <v>92</v>
      </c>
      <c r="S6" s="47">
        <f t="shared" si="0"/>
        <v>47</v>
      </c>
    </row>
    <row r="7" spans="1:19" ht="19.5" customHeight="1" x14ac:dyDescent="0.2">
      <c r="A7" s="43" t="s">
        <v>341</v>
      </c>
      <c r="B7" s="30">
        <v>2</v>
      </c>
      <c r="C7" s="3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1">
        <v>0</v>
      </c>
      <c r="J7" s="71">
        <v>0</v>
      </c>
      <c r="K7" s="71">
        <v>0</v>
      </c>
      <c r="L7" s="71">
        <v>0</v>
      </c>
      <c r="M7" s="71">
        <v>0</v>
      </c>
      <c r="N7" s="71">
        <v>0</v>
      </c>
      <c r="O7" s="71">
        <v>0</v>
      </c>
      <c r="P7" s="72">
        <v>0</v>
      </c>
      <c r="Q7" s="141">
        <v>0</v>
      </c>
      <c r="R7" s="141">
        <v>0</v>
      </c>
      <c r="S7" s="141">
        <v>0</v>
      </c>
    </row>
    <row r="8" spans="1:19" ht="19.5" customHeight="1" x14ac:dyDescent="0.2">
      <c r="A8" s="43" t="s">
        <v>342</v>
      </c>
      <c r="B8" s="30">
        <v>3</v>
      </c>
      <c r="C8" s="47">
        <v>3723</v>
      </c>
      <c r="D8" s="126">
        <v>210</v>
      </c>
      <c r="E8" s="126">
        <v>198</v>
      </c>
      <c r="F8" s="126">
        <v>237</v>
      </c>
      <c r="G8" s="126">
        <v>410</v>
      </c>
      <c r="H8" s="126">
        <v>431</v>
      </c>
      <c r="I8" s="127">
        <v>328</v>
      </c>
      <c r="J8" s="127">
        <v>443</v>
      </c>
      <c r="K8" s="127">
        <v>257</v>
      </c>
      <c r="L8" s="127">
        <v>342</v>
      </c>
      <c r="M8" s="71">
        <v>323</v>
      </c>
      <c r="N8" s="127">
        <v>128</v>
      </c>
      <c r="O8" s="127">
        <v>176</v>
      </c>
      <c r="P8" s="128">
        <v>110</v>
      </c>
      <c r="Q8" s="142">
        <v>50</v>
      </c>
      <c r="R8" s="142">
        <v>43</v>
      </c>
      <c r="S8" s="142">
        <v>37</v>
      </c>
    </row>
    <row r="9" spans="1:19" ht="19.5" customHeight="1" x14ac:dyDescent="0.2">
      <c r="A9" s="43" t="s">
        <v>343</v>
      </c>
      <c r="B9" s="30">
        <v>4</v>
      </c>
      <c r="C9" s="47">
        <v>1368</v>
      </c>
      <c r="D9" s="126">
        <v>61</v>
      </c>
      <c r="E9" s="126">
        <v>60</v>
      </c>
      <c r="F9" s="126">
        <v>51</v>
      </c>
      <c r="G9" s="126">
        <v>37</v>
      </c>
      <c r="H9" s="129">
        <v>25</v>
      </c>
      <c r="I9" s="130">
        <v>74</v>
      </c>
      <c r="J9" s="131">
        <v>66</v>
      </c>
      <c r="K9" s="127">
        <v>156</v>
      </c>
      <c r="L9" s="127">
        <v>162</v>
      </c>
      <c r="M9" s="127">
        <v>142</v>
      </c>
      <c r="N9" s="127">
        <v>178</v>
      </c>
      <c r="O9" s="127">
        <v>129</v>
      </c>
      <c r="P9" s="128">
        <v>122</v>
      </c>
      <c r="Q9" s="142">
        <v>64</v>
      </c>
      <c r="R9" s="142">
        <v>37</v>
      </c>
      <c r="S9" s="142">
        <v>4</v>
      </c>
    </row>
    <row r="10" spans="1:19" ht="19.5" customHeight="1" x14ac:dyDescent="0.2">
      <c r="A10" s="43" t="s">
        <v>344</v>
      </c>
      <c r="B10" s="30">
        <v>5</v>
      </c>
      <c r="C10" s="47">
        <v>417</v>
      </c>
      <c r="D10" s="126">
        <v>72</v>
      </c>
      <c r="E10" s="126">
        <v>78</v>
      </c>
      <c r="F10" s="126">
        <v>54</v>
      </c>
      <c r="G10" s="126">
        <v>52</v>
      </c>
      <c r="H10" s="126">
        <v>51</v>
      </c>
      <c r="I10" s="127">
        <v>14</v>
      </c>
      <c r="J10" s="127">
        <v>17</v>
      </c>
      <c r="K10" s="127">
        <v>20</v>
      </c>
      <c r="L10" s="127">
        <v>26</v>
      </c>
      <c r="M10" s="127">
        <v>7</v>
      </c>
      <c r="N10" s="127">
        <v>5</v>
      </c>
      <c r="O10" s="127">
        <v>6</v>
      </c>
      <c r="P10" s="128">
        <v>4</v>
      </c>
      <c r="Q10" s="73">
        <v>5</v>
      </c>
      <c r="R10" s="73">
        <v>3</v>
      </c>
      <c r="S10" s="73">
        <v>3</v>
      </c>
    </row>
    <row r="11" spans="1:19" ht="19.5" customHeight="1" x14ac:dyDescent="0.2">
      <c r="A11" s="43" t="s">
        <v>345</v>
      </c>
      <c r="B11" s="30">
        <v>6</v>
      </c>
      <c r="C11" s="47">
        <v>482</v>
      </c>
      <c r="D11" s="126">
        <v>41</v>
      </c>
      <c r="E11" s="126">
        <v>45</v>
      </c>
      <c r="F11" s="126">
        <v>25</v>
      </c>
      <c r="G11" s="126">
        <v>39</v>
      </c>
      <c r="H11" s="126">
        <v>33</v>
      </c>
      <c r="I11" s="127">
        <v>20</v>
      </c>
      <c r="J11" s="127">
        <v>41</v>
      </c>
      <c r="K11" s="127">
        <v>42</v>
      </c>
      <c r="L11" s="127">
        <v>22</v>
      </c>
      <c r="M11" s="127">
        <v>31</v>
      </c>
      <c r="N11" s="127">
        <v>44</v>
      </c>
      <c r="O11" s="127">
        <v>63</v>
      </c>
      <c r="P11" s="128">
        <v>17</v>
      </c>
      <c r="Q11" s="73">
        <v>11</v>
      </c>
      <c r="R11" s="73">
        <v>5</v>
      </c>
      <c r="S11" s="73">
        <v>3</v>
      </c>
    </row>
    <row r="12" spans="1:19" ht="19.5" customHeight="1" x14ac:dyDescent="0.2">
      <c r="A12" s="43" t="s">
        <v>340</v>
      </c>
      <c r="B12" s="30">
        <v>7</v>
      </c>
      <c r="C12" s="47">
        <v>377</v>
      </c>
      <c r="D12" s="126">
        <v>12</v>
      </c>
      <c r="E12" s="126">
        <v>22</v>
      </c>
      <c r="F12" s="126">
        <v>34</v>
      </c>
      <c r="G12" s="126">
        <v>25</v>
      </c>
      <c r="H12" s="126">
        <v>22</v>
      </c>
      <c r="I12" s="127">
        <v>17</v>
      </c>
      <c r="J12" s="127">
        <v>14</v>
      </c>
      <c r="K12" s="127">
        <v>51</v>
      </c>
      <c r="L12" s="127">
        <v>36</v>
      </c>
      <c r="M12" s="127">
        <v>23</v>
      </c>
      <c r="N12" s="127">
        <v>37</v>
      </c>
      <c r="O12" s="127">
        <v>71</v>
      </c>
      <c r="P12" s="128">
        <v>21</v>
      </c>
      <c r="Q12" s="73">
        <v>8</v>
      </c>
      <c r="R12" s="73">
        <v>4</v>
      </c>
      <c r="S12" s="73">
        <v>0</v>
      </c>
    </row>
    <row r="13" spans="1:19" ht="19.5" customHeight="1" x14ac:dyDescent="0.2">
      <c r="A13" s="98" t="s">
        <v>381</v>
      </c>
      <c r="B13" s="30">
        <v>8</v>
      </c>
      <c r="C13" s="30">
        <f>C14+C15+C16+C17+C18+C19</f>
        <v>3202</v>
      </c>
      <c r="D13" s="30">
        <f t="shared" ref="D13:P13" si="1">D14+D15+D16+D17+D18+D19</f>
        <v>210</v>
      </c>
      <c r="E13" s="30">
        <f t="shared" si="1"/>
        <v>215</v>
      </c>
      <c r="F13" s="30">
        <f t="shared" si="1"/>
        <v>203</v>
      </c>
      <c r="G13" s="30">
        <f t="shared" si="1"/>
        <v>330</v>
      </c>
      <c r="H13" s="30">
        <f t="shared" si="1"/>
        <v>279</v>
      </c>
      <c r="I13" s="30">
        <f t="shared" si="1"/>
        <v>184</v>
      </c>
      <c r="J13" s="30">
        <f t="shared" si="1"/>
        <v>329</v>
      </c>
      <c r="K13" s="30">
        <f t="shared" si="1"/>
        <v>265</v>
      </c>
      <c r="L13" s="30">
        <f t="shared" si="1"/>
        <v>257</v>
      </c>
      <c r="M13" s="30">
        <f t="shared" si="1"/>
        <v>258</v>
      </c>
      <c r="N13" s="30">
        <f t="shared" si="1"/>
        <v>185</v>
      </c>
      <c r="O13" s="30">
        <f t="shared" si="1"/>
        <v>233</v>
      </c>
      <c r="P13" s="30">
        <f t="shared" si="1"/>
        <v>120</v>
      </c>
      <c r="Q13" s="30">
        <f>Q14+Q15+Q16+Q17+Q18+Q19</f>
        <v>70</v>
      </c>
      <c r="R13" s="30">
        <f>R14+R15+R16+R17+R18+R19</f>
        <v>37</v>
      </c>
      <c r="S13" s="30">
        <f>S14+S15+S16+S17+S18+S19</f>
        <v>28</v>
      </c>
    </row>
    <row r="14" spans="1:19" ht="19.5" customHeight="1" x14ac:dyDescent="0.2">
      <c r="A14" s="94" t="s">
        <v>341</v>
      </c>
      <c r="B14" s="30">
        <v>9</v>
      </c>
      <c r="C14" s="25">
        <v>0</v>
      </c>
      <c r="D14" s="138">
        <v>0</v>
      </c>
      <c r="E14" s="138">
        <v>0</v>
      </c>
      <c r="F14" s="138">
        <v>0</v>
      </c>
      <c r="G14" s="138">
        <v>0</v>
      </c>
      <c r="H14" s="138">
        <v>0</v>
      </c>
      <c r="I14" s="139">
        <v>0</v>
      </c>
      <c r="J14" s="139">
        <v>0</v>
      </c>
      <c r="K14" s="139">
        <v>0</v>
      </c>
      <c r="L14" s="139">
        <v>0</v>
      </c>
      <c r="M14" s="139">
        <v>0</v>
      </c>
      <c r="N14" s="139">
        <v>0</v>
      </c>
      <c r="O14" s="139">
        <v>0</v>
      </c>
      <c r="P14" s="140">
        <v>0</v>
      </c>
      <c r="Q14" s="132">
        <v>0</v>
      </c>
      <c r="R14" s="132">
        <v>0</v>
      </c>
      <c r="S14" s="132">
        <v>0</v>
      </c>
    </row>
    <row r="15" spans="1:19" ht="19.5" customHeight="1" x14ac:dyDescent="0.2">
      <c r="A15" s="94" t="s">
        <v>342</v>
      </c>
      <c r="B15" s="30">
        <v>10</v>
      </c>
      <c r="C15" s="30">
        <v>1853</v>
      </c>
      <c r="D15" s="70">
        <v>98</v>
      </c>
      <c r="E15" s="70">
        <v>89</v>
      </c>
      <c r="F15" s="70">
        <v>110</v>
      </c>
      <c r="G15" s="70">
        <v>221</v>
      </c>
      <c r="H15" s="70">
        <v>185</v>
      </c>
      <c r="I15" s="71">
        <v>125</v>
      </c>
      <c r="J15" s="71">
        <v>238</v>
      </c>
      <c r="K15" s="71">
        <v>145</v>
      </c>
      <c r="L15" s="71">
        <v>172</v>
      </c>
      <c r="M15" s="71">
        <v>162</v>
      </c>
      <c r="N15" s="71">
        <v>82</v>
      </c>
      <c r="O15" s="71">
        <v>92</v>
      </c>
      <c r="P15" s="72">
        <v>58</v>
      </c>
      <c r="Q15" s="132">
        <v>29</v>
      </c>
      <c r="R15" s="132">
        <v>26</v>
      </c>
      <c r="S15" s="73">
        <v>21</v>
      </c>
    </row>
    <row r="16" spans="1:19" ht="19.5" customHeight="1" x14ac:dyDescent="0.2">
      <c r="A16" s="94" t="s">
        <v>343</v>
      </c>
      <c r="B16" s="30">
        <v>11</v>
      </c>
      <c r="C16" s="30">
        <v>411</v>
      </c>
      <c r="D16" s="70">
        <v>16</v>
      </c>
      <c r="E16" s="70">
        <v>21</v>
      </c>
      <c r="F16" s="70">
        <v>17</v>
      </c>
      <c r="G16" s="70">
        <v>18</v>
      </c>
      <c r="H16" s="74">
        <v>11</v>
      </c>
      <c r="I16" s="50">
        <v>25</v>
      </c>
      <c r="J16" s="78">
        <v>36</v>
      </c>
      <c r="K16" s="71">
        <v>38</v>
      </c>
      <c r="L16" s="71">
        <v>37</v>
      </c>
      <c r="M16" s="71">
        <v>49</v>
      </c>
      <c r="N16" s="71">
        <v>43</v>
      </c>
      <c r="O16" s="71">
        <v>36</v>
      </c>
      <c r="P16" s="72">
        <v>35</v>
      </c>
      <c r="Q16" s="132">
        <v>24</v>
      </c>
      <c r="R16" s="132">
        <v>3</v>
      </c>
      <c r="S16" s="73">
        <v>2</v>
      </c>
    </row>
    <row r="17" spans="1:19" ht="19.5" customHeight="1" x14ac:dyDescent="0.2">
      <c r="A17" s="94" t="s">
        <v>344</v>
      </c>
      <c r="B17" s="30">
        <v>12</v>
      </c>
      <c r="C17" s="30">
        <v>294</v>
      </c>
      <c r="D17" s="70">
        <v>55</v>
      </c>
      <c r="E17" s="70">
        <v>54</v>
      </c>
      <c r="F17" s="70">
        <v>41</v>
      </c>
      <c r="G17" s="70">
        <v>38</v>
      </c>
      <c r="H17" s="70">
        <v>41</v>
      </c>
      <c r="I17" s="71">
        <v>8</v>
      </c>
      <c r="J17" s="71">
        <v>11</v>
      </c>
      <c r="K17" s="71">
        <v>12</v>
      </c>
      <c r="L17" s="71">
        <v>14</v>
      </c>
      <c r="M17" s="71">
        <v>4</v>
      </c>
      <c r="N17" s="71">
        <v>3</v>
      </c>
      <c r="O17" s="71">
        <v>3</v>
      </c>
      <c r="P17" s="72">
        <v>2</v>
      </c>
      <c r="Q17" s="132">
        <v>3</v>
      </c>
      <c r="R17" s="132">
        <v>3</v>
      </c>
      <c r="S17" s="73">
        <v>3</v>
      </c>
    </row>
    <row r="18" spans="1:19" ht="19.5" customHeight="1" x14ac:dyDescent="0.2">
      <c r="A18" s="94" t="s">
        <v>345</v>
      </c>
      <c r="B18" s="30">
        <v>13</v>
      </c>
      <c r="C18" s="30">
        <v>413</v>
      </c>
      <c r="D18" s="70">
        <v>35</v>
      </c>
      <c r="E18" s="70">
        <v>37</v>
      </c>
      <c r="F18" s="70">
        <v>18</v>
      </c>
      <c r="G18" s="70">
        <v>37</v>
      </c>
      <c r="H18" s="70">
        <v>29</v>
      </c>
      <c r="I18" s="71">
        <v>17</v>
      </c>
      <c r="J18" s="71">
        <v>36</v>
      </c>
      <c r="K18" s="71">
        <v>37</v>
      </c>
      <c r="L18" s="71">
        <v>15</v>
      </c>
      <c r="M18" s="71">
        <v>29</v>
      </c>
      <c r="N18" s="71">
        <v>39</v>
      </c>
      <c r="O18" s="71">
        <v>56</v>
      </c>
      <c r="P18" s="72">
        <v>14</v>
      </c>
      <c r="Q18" s="132">
        <v>9</v>
      </c>
      <c r="R18" s="132">
        <v>3</v>
      </c>
      <c r="S18" s="73">
        <v>2</v>
      </c>
    </row>
    <row r="19" spans="1:19" ht="19.5" customHeight="1" x14ac:dyDescent="0.2">
      <c r="A19" s="94" t="s">
        <v>340</v>
      </c>
      <c r="B19" s="30">
        <v>14</v>
      </c>
      <c r="C19" s="30">
        <v>231</v>
      </c>
      <c r="D19" s="70">
        <v>6</v>
      </c>
      <c r="E19" s="70">
        <v>14</v>
      </c>
      <c r="F19" s="70">
        <v>17</v>
      </c>
      <c r="G19" s="70">
        <v>16</v>
      </c>
      <c r="H19" s="70">
        <v>13</v>
      </c>
      <c r="I19" s="71">
        <v>9</v>
      </c>
      <c r="J19" s="71">
        <v>8</v>
      </c>
      <c r="K19" s="71">
        <v>33</v>
      </c>
      <c r="L19" s="71">
        <v>19</v>
      </c>
      <c r="M19" s="71">
        <v>14</v>
      </c>
      <c r="N19" s="71">
        <v>18</v>
      </c>
      <c r="O19" s="71">
        <v>46</v>
      </c>
      <c r="P19" s="72">
        <v>11</v>
      </c>
      <c r="Q19" s="132">
        <v>5</v>
      </c>
      <c r="R19" s="132">
        <v>2</v>
      </c>
      <c r="S19" s="73">
        <v>0</v>
      </c>
    </row>
    <row r="20" spans="1:19" x14ac:dyDescent="0.2">
      <c r="A20" s="80" t="s">
        <v>379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7"/>
      <c r="O20" s="37"/>
      <c r="P20" s="40"/>
    </row>
    <row r="22" spans="1:19" x14ac:dyDescent="0.2">
      <c r="A22" s="75"/>
      <c r="B22" s="75"/>
      <c r="C22" s="75"/>
      <c r="D22" s="75"/>
      <c r="E22" s="75"/>
      <c r="F22" s="75"/>
      <c r="G22" s="75"/>
      <c r="H22" s="75"/>
      <c r="I22" s="75"/>
      <c r="J22" s="75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Нүүр</vt:lpstr>
      <vt:lpstr>II</vt:lpstr>
      <vt:lpstr>III</vt:lpstr>
      <vt:lpstr>IV-V</vt:lpstr>
      <vt:lpstr>VI-VIII</vt:lpstr>
      <vt:lpstr>IX</vt:lpstr>
      <vt:lpstr>X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Dell</cp:lastModifiedBy>
  <cp:lastPrinted>2024-01-05T07:48:59Z</cp:lastPrinted>
  <dcterms:created xsi:type="dcterms:W3CDTF">2018-08-30T01:46:54Z</dcterms:created>
  <dcterms:modified xsi:type="dcterms:W3CDTF">2024-01-16T03:45:37Z</dcterms:modified>
</cp:coreProperties>
</file>